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mc:AlternateContent xmlns:mc="http://schemas.openxmlformats.org/markup-compatibility/2006">
    <mc:Choice Requires="x15">
      <x15ac:absPath xmlns:x15ac="http://schemas.microsoft.com/office/spreadsheetml/2010/11/ac" url="\\amns1\users\Todd\Documents\MS Excel Documents\WIHG\Jurisdictions\Indiana\2020\"/>
    </mc:Choice>
  </mc:AlternateContent>
  <xr:revisionPtr revIDLastSave="0" documentId="8_{AE995D98-AA18-43FD-A953-1D0E1A787CD9}" xr6:coauthVersionLast="45" xr6:coauthVersionMax="45" xr10:uidLastSave="{00000000-0000-0000-0000-000000000000}"/>
  <bookViews>
    <workbookView xWindow="28680" yWindow="-120" windowWidth="29040" windowHeight="16440" tabRatio="838" activeTab="6" xr2:uid="{00000000-000D-0000-FFFF-FFFF00000000}"/>
  </bookViews>
  <sheets>
    <sheet name="Instructions" sheetId="5" r:id="rId1"/>
    <sheet name="License Plate Prod-Dist" sheetId="1" r:id="rId2"/>
    <sheet name="Registration Doc Prod-Dist" sheetId="2" r:id="rId3"/>
    <sheet name="Alt License Plate Solution" sheetId="6" r:id="rId4"/>
    <sheet name="Alt Registration Docs Solution" sheetId="7" r:id="rId5"/>
    <sheet name="Temporary License Plate" sheetId="3" r:id="rId6"/>
    <sheet name="Summary" sheetId="4"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58" i="4" l="1"/>
  <c r="C56" i="4"/>
  <c r="C57" i="4"/>
  <c r="C55" i="4"/>
  <c r="C54" i="4"/>
  <c r="B54" i="4"/>
  <c r="B57" i="4"/>
  <c r="B56" i="4"/>
  <c r="B55" i="4"/>
  <c r="F28" i="3"/>
  <c r="F27" i="3"/>
  <c r="F26" i="3"/>
  <c r="F29" i="3" s="1"/>
  <c r="N71" i="6"/>
  <c r="N72" i="6"/>
  <c r="N73" i="6"/>
  <c r="N70" i="6"/>
  <c r="J71" i="6"/>
  <c r="J72" i="6"/>
  <c r="J73" i="6"/>
  <c r="J70" i="6"/>
  <c r="N61" i="6"/>
  <c r="N62" i="6"/>
  <c r="N63" i="6"/>
  <c r="N60" i="6"/>
  <c r="J62" i="6"/>
  <c r="J63" i="6"/>
  <c r="J61" i="6"/>
  <c r="J60" i="6"/>
  <c r="N51" i="6"/>
  <c r="N52" i="6"/>
  <c r="N53" i="6"/>
  <c r="N50" i="6"/>
  <c r="J51" i="6"/>
  <c r="J52" i="6"/>
  <c r="J53" i="6"/>
  <c r="J50" i="6"/>
  <c r="N40" i="6"/>
  <c r="N41" i="6"/>
  <c r="N42" i="6"/>
  <c r="N39" i="6"/>
  <c r="J40" i="6"/>
  <c r="J41" i="6"/>
  <c r="J42" i="6"/>
  <c r="J39" i="6"/>
  <c r="N30" i="6"/>
  <c r="N31" i="6"/>
  <c r="N32" i="6"/>
  <c r="N29" i="6"/>
  <c r="J30" i="6"/>
  <c r="J31" i="6"/>
  <c r="J32" i="6"/>
  <c r="J29" i="6"/>
  <c r="N20" i="6"/>
  <c r="N21" i="6"/>
  <c r="N22" i="6"/>
  <c r="N19" i="6"/>
  <c r="J20" i="6"/>
  <c r="J21" i="6"/>
  <c r="J22" i="6"/>
  <c r="J19" i="6"/>
  <c r="E57" i="2"/>
  <c r="E58" i="2"/>
  <c r="E55" i="2"/>
  <c r="E49" i="2"/>
  <c r="E50" i="2"/>
  <c r="E47" i="2"/>
  <c r="E41" i="2"/>
  <c r="E42" i="2"/>
  <c r="E39" i="2"/>
  <c r="E33" i="2"/>
  <c r="E34" i="2"/>
  <c r="E31" i="2"/>
  <c r="E25" i="2"/>
  <c r="E26" i="2"/>
  <c r="E23" i="2"/>
  <c r="E16" i="2"/>
  <c r="E24" i="2" s="1"/>
  <c r="E32" i="2" s="1"/>
  <c r="E40" i="2" s="1"/>
  <c r="E48" i="2" s="1"/>
  <c r="E56" i="2" s="1"/>
  <c r="E17" i="2"/>
  <c r="E18" i="2"/>
  <c r="E15" i="2"/>
  <c r="N70" i="1"/>
  <c r="J70" i="1"/>
  <c r="N60" i="1"/>
  <c r="J60" i="1"/>
  <c r="N50" i="1"/>
  <c r="J50" i="1"/>
  <c r="N41" i="1"/>
  <c r="N52" i="1" s="1"/>
  <c r="N62" i="1" s="1"/>
  <c r="N72" i="1" s="1"/>
  <c r="N39" i="1"/>
  <c r="J39" i="1"/>
  <c r="N31" i="1"/>
  <c r="N32" i="1"/>
  <c r="N42" i="1" s="1"/>
  <c r="N53" i="1" s="1"/>
  <c r="N63" i="1" s="1"/>
  <c r="N73" i="1" s="1"/>
  <c r="N29" i="1"/>
  <c r="J29" i="1"/>
  <c r="N20" i="1"/>
  <c r="N30" i="1" s="1"/>
  <c r="N40" i="1" s="1"/>
  <c r="N51" i="1" s="1"/>
  <c r="N61" i="1" s="1"/>
  <c r="N71" i="1" s="1"/>
  <c r="N21" i="1"/>
  <c r="N22" i="1"/>
  <c r="N19" i="1"/>
  <c r="J22" i="1"/>
  <c r="J32" i="1" s="1"/>
  <c r="J42" i="1" s="1"/>
  <c r="J53" i="1" s="1"/>
  <c r="J63" i="1" s="1"/>
  <c r="J73" i="1" s="1"/>
  <c r="J21" i="1"/>
  <c r="J31" i="1" s="1"/>
  <c r="J41" i="1" s="1"/>
  <c r="J52" i="1" s="1"/>
  <c r="J62" i="1" s="1"/>
  <c r="J72" i="1" s="1"/>
  <c r="J20" i="1"/>
  <c r="J30" i="1" s="1"/>
  <c r="J40" i="1" s="1"/>
  <c r="J51" i="1" s="1"/>
  <c r="J61" i="1" s="1"/>
  <c r="J71" i="1" s="1"/>
  <c r="J19" i="1"/>
  <c r="F56" i="7" l="1"/>
  <c r="F57" i="7"/>
  <c r="F58" i="7"/>
  <c r="F55" i="7"/>
  <c r="F48" i="7"/>
  <c r="F49" i="7"/>
  <c r="F50" i="7"/>
  <c r="F47" i="7"/>
  <c r="F40" i="7"/>
  <c r="F41" i="7"/>
  <c r="F42" i="7"/>
  <c r="F39" i="7"/>
  <c r="F32" i="7"/>
  <c r="F33" i="7"/>
  <c r="F34" i="7"/>
  <c r="F31" i="7"/>
  <c r="F24" i="7"/>
  <c r="F25" i="7"/>
  <c r="F26" i="7"/>
  <c r="F23" i="7"/>
  <c r="F16" i="7"/>
  <c r="F17" i="7"/>
  <c r="F18" i="7"/>
  <c r="F15" i="7"/>
  <c r="F8" i="7"/>
  <c r="F9" i="7"/>
  <c r="F10" i="7"/>
  <c r="F7" i="7"/>
  <c r="F56" i="2"/>
  <c r="F57" i="2"/>
  <c r="F58" i="2"/>
  <c r="F55" i="2"/>
  <c r="F48" i="2"/>
  <c r="F49" i="2"/>
  <c r="F50" i="2"/>
  <c r="F47" i="2"/>
  <c r="F40" i="2"/>
  <c r="F41" i="2"/>
  <c r="F42" i="2"/>
  <c r="F39" i="2"/>
  <c r="F32" i="2"/>
  <c r="F33" i="2"/>
  <c r="F34" i="2"/>
  <c r="F31" i="2"/>
  <c r="F24" i="2"/>
  <c r="F25" i="2"/>
  <c r="F26" i="2"/>
  <c r="F23" i="2"/>
  <c r="F16" i="2"/>
  <c r="F17" i="2"/>
  <c r="F18" i="2"/>
  <c r="F15" i="2"/>
  <c r="F8" i="2"/>
  <c r="F9" i="2"/>
  <c r="F10" i="2"/>
  <c r="F7" i="2"/>
  <c r="D80" i="6" l="1"/>
  <c r="D79" i="6"/>
  <c r="D81" i="1"/>
  <c r="D80" i="1"/>
  <c r="C47" i="4" l="1"/>
  <c r="B50" i="4"/>
  <c r="B49" i="4"/>
  <c r="B48" i="4"/>
  <c r="B47" i="4"/>
  <c r="C39" i="4"/>
  <c r="B43" i="4"/>
  <c r="B42" i="4"/>
  <c r="B41" i="4"/>
  <c r="B40" i="4"/>
  <c r="B39" i="4"/>
  <c r="B38" i="4"/>
  <c r="C32" i="4"/>
  <c r="B34" i="4"/>
  <c r="B33" i="4"/>
  <c r="B32" i="4"/>
  <c r="B31" i="4"/>
  <c r="C14" i="4"/>
  <c r="B14" i="4"/>
  <c r="B18" i="4"/>
  <c r="B17" i="4"/>
  <c r="B16" i="4"/>
  <c r="B15" i="4"/>
  <c r="B13" i="4"/>
  <c r="C7" i="4"/>
  <c r="B9" i="4"/>
  <c r="B8" i="4"/>
  <c r="B7" i="4"/>
  <c r="B6" i="4"/>
  <c r="D66" i="7"/>
  <c r="D65" i="7"/>
  <c r="D64" i="7"/>
  <c r="D63" i="7"/>
  <c r="N74" i="6"/>
  <c r="E70" i="6" s="1"/>
  <c r="F70" i="6" s="1"/>
  <c r="J74" i="6"/>
  <c r="E69" i="6" s="1"/>
  <c r="F69" i="6" s="1"/>
  <c r="N64" i="6"/>
  <c r="E60" i="6" s="1"/>
  <c r="F60" i="6" s="1"/>
  <c r="J64" i="6"/>
  <c r="E59" i="6" s="1"/>
  <c r="F59" i="6" s="1"/>
  <c r="N54" i="6"/>
  <c r="E50" i="6" s="1"/>
  <c r="F50" i="6" s="1"/>
  <c r="J54" i="6"/>
  <c r="E49" i="6" s="1"/>
  <c r="F49" i="6" s="1"/>
  <c r="N43" i="6"/>
  <c r="E39" i="6" s="1"/>
  <c r="F39" i="6" s="1"/>
  <c r="J43" i="6"/>
  <c r="E38" i="6" s="1"/>
  <c r="F38" i="6" s="1"/>
  <c r="N33" i="6"/>
  <c r="E29" i="6" s="1"/>
  <c r="F29" i="6" s="1"/>
  <c r="J33" i="6"/>
  <c r="E28" i="6" s="1"/>
  <c r="F28" i="6" s="1"/>
  <c r="N23" i="6"/>
  <c r="E19" i="6" s="1"/>
  <c r="F19" i="6" s="1"/>
  <c r="J23" i="6"/>
  <c r="E18" i="6" s="1"/>
  <c r="F18" i="6" s="1"/>
  <c r="N13" i="6"/>
  <c r="E9" i="6" s="1"/>
  <c r="F9" i="6" s="1"/>
  <c r="J13" i="6"/>
  <c r="E8" i="6" s="1"/>
  <c r="F8" i="6" s="1"/>
  <c r="F8" i="3"/>
  <c r="C49" i="4" s="1"/>
  <c r="F9" i="3"/>
  <c r="C50" i="4" s="1"/>
  <c r="F7" i="3"/>
  <c r="C48" i="4" s="1"/>
  <c r="J74" i="1"/>
  <c r="N74" i="1"/>
  <c r="N64" i="1"/>
  <c r="J64" i="1"/>
  <c r="N54" i="1"/>
  <c r="J54" i="1"/>
  <c r="N43" i="1"/>
  <c r="J43" i="1"/>
  <c r="N33" i="1"/>
  <c r="J33" i="1"/>
  <c r="N23" i="1"/>
  <c r="E19" i="1" s="1"/>
  <c r="F19" i="1" s="1"/>
  <c r="J23" i="1"/>
  <c r="E18" i="1" s="1"/>
  <c r="F18" i="1" s="1"/>
  <c r="F51" i="7" l="1"/>
  <c r="F35" i="7"/>
  <c r="F27" i="7"/>
  <c r="E64" i="7"/>
  <c r="C41" i="4" s="1"/>
  <c r="E63" i="7"/>
  <c r="C40" i="4" s="1"/>
  <c r="F19" i="7"/>
  <c r="E66" i="7"/>
  <c r="C43" i="4" s="1"/>
  <c r="F43" i="7"/>
  <c r="F59" i="7"/>
  <c r="F71" i="6"/>
  <c r="F61" i="6"/>
  <c r="E80" i="6"/>
  <c r="C34" i="4" s="1"/>
  <c r="F40" i="6"/>
  <c r="E65" i="7"/>
  <c r="F11" i="7"/>
  <c r="E79" i="6"/>
  <c r="F10" i="6"/>
  <c r="F51" i="6"/>
  <c r="F30" i="6"/>
  <c r="F20" i="6"/>
  <c r="F10" i="3"/>
  <c r="C51" i="4" s="1"/>
  <c r="F20" i="1"/>
  <c r="D66" i="2"/>
  <c r="D65" i="2"/>
  <c r="D64" i="2"/>
  <c r="D63" i="2"/>
  <c r="E70" i="1"/>
  <c r="F70" i="1" s="1"/>
  <c r="E69" i="1"/>
  <c r="F69" i="1" s="1"/>
  <c r="E60" i="1"/>
  <c r="F60" i="1" s="1"/>
  <c r="E59" i="1"/>
  <c r="F59" i="1" s="1"/>
  <c r="E50" i="1"/>
  <c r="F50" i="1" s="1"/>
  <c r="E49" i="1"/>
  <c r="F49" i="1" s="1"/>
  <c r="E39" i="1"/>
  <c r="F39" i="1" s="1"/>
  <c r="E38" i="1"/>
  <c r="F38" i="1" s="1"/>
  <c r="E29" i="1"/>
  <c r="F29" i="1" s="1"/>
  <c r="E28" i="1"/>
  <c r="F28" i="1" s="1"/>
  <c r="N13" i="1"/>
  <c r="E9" i="1" s="1"/>
  <c r="F9" i="1" s="1"/>
  <c r="J13" i="1"/>
  <c r="E8" i="1" s="1"/>
  <c r="F8" i="1" s="1"/>
  <c r="E67" i="7" l="1"/>
  <c r="C44" i="4" s="1"/>
  <c r="C42" i="4"/>
  <c r="E81" i="6"/>
  <c r="C35" i="4" s="1"/>
  <c r="C33" i="4"/>
  <c r="F59" i="2"/>
  <c r="E63" i="2"/>
  <c r="C15" i="4" s="1"/>
  <c r="E66" i="2"/>
  <c r="C18" i="4" s="1"/>
  <c r="E65" i="2"/>
  <c r="C17" i="4" s="1"/>
  <c r="E64" i="2"/>
  <c r="C16" i="4" s="1"/>
  <c r="F61" i="1"/>
  <c r="F30" i="1"/>
  <c r="F71" i="1"/>
  <c r="F40" i="1"/>
  <c r="F51" i="1"/>
  <c r="E80" i="1"/>
  <c r="C8" i="4" s="1"/>
  <c r="F10" i="1"/>
  <c r="E81" i="1"/>
  <c r="C9" i="4" s="1"/>
  <c r="F27" i="2"/>
  <c r="F51" i="2"/>
  <c r="F43" i="2"/>
  <c r="F35" i="2"/>
  <c r="F19" i="2"/>
  <c r="F11" i="2"/>
  <c r="E82" i="1" l="1"/>
  <c r="C10" i="4" s="1"/>
  <c r="E67" i="2"/>
  <c r="C19" i="4" s="1"/>
  <c r="C22" i="4" l="1"/>
</calcChain>
</file>

<file path=xl/sharedStrings.xml><?xml version="1.0" encoding="utf-8"?>
<sst xmlns="http://schemas.openxmlformats.org/spreadsheetml/2006/main" count="802" uniqueCount="84">
  <si>
    <t xml:space="preserve">Respondents must bid on both the License Plate Production/Distribution AND Registration Documents Production/Distribution. If either of these tabs is left blank, it will be assumed that the Respondent did not intend to bid on the full RFP and will not be considered for contract award. </t>
  </si>
  <si>
    <t>If a Respondent wishes to propose an alternative solution for the production and distribution of the License Plates and/or Registration Documents, they must provide pricing for the Alternative Solutions in the "Alt License Plate Solution" and "Alt Registration Documents Solution" tabs at the bottom of this Excel workbook. As stated in the RFP document, any Respondent wanting to provide an alternative solution must provide a price for the current Indiana BMV solution as well as a separate price for the alternative solution proposal.</t>
  </si>
  <si>
    <t xml:space="preserve">If a Respondent wishes to provide informational pricing for production, inventory control, and distribution of Temporary Paper License Plates, provide pricing in the "Temporary License Plate" tab at the bottom of this Excel workbook. </t>
  </si>
  <si>
    <t>Respondent's should only populate the YELLOW shaded cells in the pricing tabs at the bottom of this Excel workbook. All other cells have been pre-formatted and should not altered. Altering the formulas or adding caveats to your pricing may result in the disqualification of the Responden't proposal.</t>
  </si>
  <si>
    <t>LICENSE PLATE PRODUCTION/DISTRIBUTION PRICE</t>
  </si>
  <si>
    <t>LICENSE PLATE PRODUCTION/DISTRIBUTION PRICE -- DETAILED INFORMATION</t>
  </si>
  <si>
    <t xml:space="preserve">The detail required below (in the blue shaded areas under "Category") is a breakdown of your price per plate cost proposed in Column E of this spreadsheet and the yellow shaded cells must be completed.  If there are additional costs, they must be included in the proposal below under the "All Other Costs" category. Respondents should further breakdown and explain "All Other Costs" within your Cost Narrative.  </t>
  </si>
  <si>
    <t>CALENDAR YEAR 2021</t>
  </si>
  <si>
    <t>Plate Type</t>
  </si>
  <si>
    <t>UOM</t>
  </si>
  <si>
    <t>Projected
Quantity</t>
  </si>
  <si>
    <t>Proposed Cost per Plate</t>
  </si>
  <si>
    <t xml:space="preserve">Total Proposed Cost </t>
  </si>
  <si>
    <t>Passenger Size Plate</t>
  </si>
  <si>
    <t>Motorcycle Breakdown</t>
  </si>
  <si>
    <t>EA</t>
  </si>
  <si>
    <t>Category</t>
  </si>
  <si>
    <t>Price</t>
  </si>
  <si>
    <t>Motorcycle</t>
  </si>
  <si>
    <t>Production/Labor Cost</t>
  </si>
  <si>
    <t>Per Plate</t>
  </si>
  <si>
    <t>Materials/Equipment Cost</t>
  </si>
  <si>
    <t>Pre-sorting/Distribution Cost</t>
  </si>
  <si>
    <t xml:space="preserve"> Pre-sorting/Distribution Cost</t>
  </si>
  <si>
    <t>All Other Costs</t>
  </si>
  <si>
    <t>Total Plate Cost</t>
  </si>
  <si>
    <t>CALENDAR YEAR 2022</t>
  </si>
  <si>
    <t>CALENDAR YEAR 2023</t>
  </si>
  <si>
    <t>CALENDAR YEAR 2024</t>
  </si>
  <si>
    <t>CALENDAR YEAR 2025</t>
  </si>
  <si>
    <t>CALENDAR YEAR 2026</t>
  </si>
  <si>
    <t>CALENDAR YEAR 2027</t>
  </si>
  <si>
    <t>TOTAL PLATE COSTS (2021-27)</t>
  </si>
  <si>
    <t>Projected Quantity</t>
  </si>
  <si>
    <t xml:space="preserve">Total </t>
  </si>
  <si>
    <t>REGISTRATION DOCUMENT PRODUCTION/DISTRIBUTION PRICE</t>
  </si>
  <si>
    <t>Registration Type</t>
  </si>
  <si>
    <t>Automobile/Trailer/Motorcycle - with plate year decal</t>
  </si>
  <si>
    <t>Automobile/Trailer/Motorcycle - without plate year decal</t>
  </si>
  <si>
    <t>Off-Road/Snowmobile - with registration decal</t>
  </si>
  <si>
    <t>Watercraft - with registration decal</t>
  </si>
  <si>
    <t>TOTAL REGISTRATION DOCUMENT COSTS (2021-27)</t>
  </si>
  <si>
    <t>Total Quantity</t>
  </si>
  <si>
    <t>OPTIONAL ALTERNATIVE LICENSE PLATE SOLUTION PRICE</t>
  </si>
  <si>
    <t>OPTIONAL ALTERNATIVE LICENSE PLATE SOLUTION PRICE -- DETAILED INFORMATION</t>
  </si>
  <si>
    <t>OPTIONAL ALTERNATIVE REGISTRATION DOCUMENT 
PRODUCTION/DISTRIBUTION PRICE</t>
  </si>
  <si>
    <t>Temporary License Plates (Optional)</t>
  </si>
  <si>
    <t>Projected Annual Quantity</t>
  </si>
  <si>
    <t>Price Per Temporary Plate</t>
  </si>
  <si>
    <t>Total Annual Price</t>
  </si>
  <si>
    <t>Temporary PA Serialized</t>
  </si>
  <si>
    <t>Temporary PA Blank</t>
  </si>
  <si>
    <t>Temporary MC Serialized</t>
  </si>
  <si>
    <t>Total Annual Cost</t>
  </si>
  <si>
    <t>Cost Proposal Summary</t>
  </si>
  <si>
    <t>License Plate Production/Distribution</t>
  </si>
  <si>
    <t>Registration Documents Production/Distribution</t>
  </si>
  <si>
    <t>Total Bid Amount*</t>
  </si>
  <si>
    <t>*The Total Bid Amount in Cell C22 should be used for completion of Attachments A, A1, and C.</t>
  </si>
  <si>
    <t>Optional/Informational Pricing</t>
  </si>
  <si>
    <t>Alternative License Plate Solution</t>
  </si>
  <si>
    <t>Alternative Registration Documents Solution</t>
  </si>
  <si>
    <t>Temporary License Plates</t>
  </si>
  <si>
    <t>Questions</t>
  </si>
  <si>
    <t>1. Does Respondent have the ability to provide paper temporary plates?</t>
  </si>
  <si>
    <t>2. Can Respondent provide both serialized (i.e., pre-numbered) and non-serialized (i.e., blank temporary plates?)</t>
  </si>
  <si>
    <t>3. Does the Respondent currently provide paper temporary plates in other jurisdictions?</t>
  </si>
  <si>
    <t xml:space="preserve">The detail required below (in the blue shaded areas under "Category") is a breakdown of your price per plate cost proposed in Column E of this spreadsheet and the yellow shaded cells must be completed.  If there are additional costs, they must be included in the proposal below under the "All Other Costs" category. Respondents should further breakdown and explain "All Other Costs" within your Cost Narrative. </t>
  </si>
  <si>
    <t>4. Describe the materials and durability of the temporary plates. Include paper samples and any minimum service level standards. Label all attachments as Temporary License Plate Documents.</t>
  </si>
  <si>
    <r>
      <t xml:space="preserve">All Pricing submitted in this Cost Proposal Template must be all inclusive pricing for the total cost of the solution provided for each part of the RFP -- License Plates and Registration Documents. </t>
    </r>
    <r>
      <rPr>
        <sz val="11"/>
        <color rgb="FFFF0000"/>
        <rFont val="Calibri"/>
        <family val="2"/>
      </rPr>
      <t>The pricing should NOT include postage. Packaging should be included in the cost proposal, as those costs are covered by the vendor and are not reimbursed by the BMV.</t>
    </r>
  </si>
  <si>
    <r>
      <t xml:space="preserve">Pricing below must be an all-inclusive cost per plate. No other costs will be considered in the Cost Proposal Scores or the resulting contract. </t>
    </r>
    <r>
      <rPr>
        <b/>
        <sz val="12"/>
        <rFont val="Calibri"/>
        <family val="2"/>
        <scheme val="minor"/>
      </rPr>
      <t>The pricing should NOT include postage. Packaging should be included in the cost proposal, as those costs are covered by the vendor and are not reimbursed by the BMV.</t>
    </r>
  </si>
  <si>
    <r>
      <t xml:space="preserve">Respondents must complete all yellow cells below. Pricing below must be an all-inclusive cost per document. No other costs will be considered in the Cost Proposal Scores or the resulting contract. </t>
    </r>
    <r>
      <rPr>
        <b/>
        <sz val="12"/>
        <rFont val="Calibri"/>
        <family val="2"/>
        <scheme val="minor"/>
      </rPr>
      <t>The pricing should NOT include postage. Packaging should be included in the cost proposal, as those costs are covered by the vendor and are not reimbursed by the BMV.</t>
    </r>
  </si>
  <si>
    <r>
      <t xml:space="preserve">Pricing below must be an all-inclusive cost per plate. No other costs will be considered. Proposed pricing for the Alternative License Plate Solution will not be used for Cost Proposal evaluative purposes. </t>
    </r>
    <r>
      <rPr>
        <b/>
        <sz val="12"/>
        <rFont val="Calibri"/>
        <family val="2"/>
        <scheme val="minor"/>
      </rPr>
      <t>The pricing should NOT include postage. Packaging should be included in the cost proposal, as those costs are covered by the vendor and are not reimbursed by the BMV.</t>
    </r>
  </si>
  <si>
    <r>
      <t xml:space="preserve">Respondents must complete all yellow cells below. Pricing below must be an all-inclusive cost per document. No other costs will be considered. Proposed pricing for the Alternative Registration Documents Solution will not be used for Cost Proposal evaluative purposes. </t>
    </r>
    <r>
      <rPr>
        <b/>
        <sz val="12"/>
        <rFont val="Calibri"/>
        <family val="2"/>
        <scheme val="minor"/>
      </rPr>
      <t>The pricing should NOT include postage. Packaging should be included in the cost proposal, as those costs are covered by the vendor and are not reimbursed by the BMV.</t>
    </r>
  </si>
  <si>
    <t>BAFO Cost Proposal</t>
  </si>
  <si>
    <r>
      <t xml:space="preserve">RFP 21-873
On Demand Production &amp; Distribution of License Plates &amp; Registration Documents
Due Date: </t>
    </r>
    <r>
      <rPr>
        <b/>
        <sz val="11"/>
        <color rgb="FFFF0000"/>
        <rFont val="Calibri"/>
        <family val="2"/>
        <scheme val="minor"/>
      </rPr>
      <t>September 15, 2020 by 3:00 PM Eastern</t>
    </r>
  </si>
  <si>
    <t>Yes, we currently provide multiple paper sizes.  We can provide your current size and also offer an 8.5" x 11" paper that is half the cost (see pricing option below).</t>
  </si>
  <si>
    <t>Yes, we can provide both.</t>
  </si>
  <si>
    <t>Yes, we provide these to County Clerk Office (BMVs) and Dealerships in Tennessee.</t>
  </si>
  <si>
    <t>Alternative Temporary License Plates (8.5" x 11")</t>
  </si>
  <si>
    <t>More fully described in the Cost Narrative.</t>
  </si>
  <si>
    <t xml:space="preserve">12" x 6" Finished Sheet size, 80# Flo Dull Cover, 4 holes drilled in each sheet per placement instructions, and bundled in packs of 250 </t>
  </si>
  <si>
    <t xml:space="preserve">Respondents may complete the yellow cells below. Pricing must be an all-inclusive cost per temporary plate. No other costs will be considered. Proposed pricing for the Temporary License Plates will not be used for Cost Proposal evaluative purposes. </t>
  </si>
  <si>
    <t>Alternative Temporary License Plates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</si>
</sst>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 #,##0_);_(* \(#,##0\);_(* &quot;-&quot;??_);_(@_)"/>
  </numFmts>
  <fonts count="19" x14ac:knownFonts="1">
    <font>
      <sz val="11"/>
      <color theme="1"/>
      <name val="Calibri"/>
      <family val="2"/>
    </font>
    <font>
      <sz val="11"/>
      <color theme="1"/>
      <name val="Calibri"/>
      <family val="2"/>
    </font>
    <font>
      <b/>
      <sz val="18"/>
      <color theme="1"/>
      <name val="Calibri"/>
      <family val="2"/>
      <scheme val="minor"/>
    </font>
    <font>
      <b/>
      <sz val="11"/>
      <color theme="1"/>
      <name val="Calibri"/>
      <family val="2"/>
      <scheme val="minor"/>
    </font>
    <font>
      <sz val="11"/>
      <color theme="1"/>
      <name val="Calibri"/>
      <family val="2"/>
      <scheme val="minor"/>
    </font>
    <font>
      <b/>
      <sz val="24"/>
      <color theme="1"/>
      <name val="Calibri"/>
      <family val="2"/>
      <scheme val="minor"/>
    </font>
    <font>
      <b/>
      <sz val="12"/>
      <color rgb="FFFF0000"/>
      <name val="Calibri"/>
      <family val="2"/>
      <scheme val="minor"/>
    </font>
    <font>
      <b/>
      <sz val="11"/>
      <color theme="1"/>
      <name val="Calibri"/>
      <family val="2"/>
    </font>
    <font>
      <b/>
      <sz val="24"/>
      <color theme="1"/>
      <name val="Calibri"/>
      <family val="2"/>
    </font>
    <font>
      <b/>
      <sz val="14"/>
      <color theme="1"/>
      <name val="Calibri"/>
      <family val="2"/>
    </font>
    <font>
      <b/>
      <sz val="18"/>
      <color theme="1"/>
      <name val="Calibri"/>
      <family val="2"/>
    </font>
    <font>
      <sz val="10"/>
      <color theme="1"/>
      <name val="Calibri"/>
      <family val="2"/>
    </font>
    <font>
      <b/>
      <sz val="11"/>
      <color rgb="FFFF0000"/>
      <name val="Calibri"/>
      <family val="2"/>
    </font>
    <font>
      <b/>
      <sz val="11"/>
      <color rgb="FFFF0000"/>
      <name val="Calibri"/>
      <family val="2"/>
      <scheme val="minor"/>
    </font>
    <font>
      <sz val="11"/>
      <color rgb="FFFF0000"/>
      <name val="Calibri"/>
      <family val="2"/>
    </font>
    <font>
      <b/>
      <sz val="12"/>
      <name val="Calibri"/>
      <family val="2"/>
      <scheme val="minor"/>
    </font>
    <font>
      <sz val="11"/>
      <color rgb="FFFF0000"/>
      <name val="Calibri"/>
      <family val="2"/>
      <scheme val="minor"/>
    </font>
    <font>
      <b/>
      <sz val="14"/>
      <color rgb="FFFF0000"/>
      <name val="Calibri"/>
      <family val="2"/>
    </font>
    <font>
      <b/>
      <sz val="14"/>
      <color theme="1"/>
      <name val="Calibri"/>
      <family val="2"/>
      <scheme val="minor"/>
    </font>
  </fonts>
  <fills count="8">
    <fill>
      <patternFill patternType="none"/>
    </fill>
    <fill>
      <patternFill patternType="gray125"/>
    </fill>
    <fill>
      <patternFill patternType="solid">
        <fgColor theme="0" tint="-0.249977111117893"/>
        <bgColor indexed="64"/>
      </patternFill>
    </fill>
    <fill>
      <patternFill patternType="solid">
        <fgColor theme="3" tint="0.79998168889431442"/>
        <bgColor indexed="64"/>
      </patternFill>
    </fill>
    <fill>
      <patternFill patternType="solid">
        <fgColor rgb="FFFFFF99"/>
        <bgColor indexed="64"/>
      </patternFill>
    </fill>
    <fill>
      <patternFill patternType="solid">
        <fgColor rgb="FFFF0000"/>
        <bgColor indexed="64"/>
      </patternFill>
    </fill>
    <fill>
      <patternFill patternType="solid">
        <fgColor theme="2" tint="-0.249977111117893"/>
        <bgColor indexed="64"/>
      </patternFill>
    </fill>
    <fill>
      <patternFill patternType="solid">
        <fgColor rgb="FF00B0F0"/>
        <bgColor indexed="64"/>
      </patternFill>
    </fill>
  </fills>
  <borders count="39">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236">
    <xf numFmtId="0" fontId="0" fillId="0" borderId="0" xfId="0"/>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2" xfId="0" applyFont="1" applyFill="1" applyBorder="1" applyAlignment="1">
      <alignment horizontal="center"/>
    </xf>
    <xf numFmtId="0" fontId="0" fillId="0" borderId="3" xfId="0" applyBorder="1" applyAlignment="1">
      <alignment horizontal="center"/>
    </xf>
    <xf numFmtId="0" fontId="3" fillId="2" borderId="7" xfId="0" applyFont="1" applyFill="1" applyBorder="1" applyAlignment="1">
      <alignment horizontal="center"/>
    </xf>
    <xf numFmtId="0" fontId="0" fillId="0" borderId="8" xfId="0" applyBorder="1" applyAlignment="1">
      <alignment horizontal="center"/>
    </xf>
    <xf numFmtId="0" fontId="3" fillId="3" borderId="9" xfId="0" applyFont="1" applyFill="1" applyBorder="1" applyAlignment="1">
      <alignment horizontal="center" vertical="center"/>
    </xf>
    <xf numFmtId="44" fontId="4" fillId="4" borderId="6" xfId="2" applyFont="1" applyFill="1" applyBorder="1" applyAlignment="1" applyProtection="1">
      <alignment horizontal="center"/>
      <protection locked="0"/>
    </xf>
    <xf numFmtId="44" fontId="4" fillId="4" borderId="8" xfId="2" applyFont="1" applyFill="1" applyBorder="1" applyAlignment="1" applyProtection="1">
      <alignment horizontal="center"/>
      <protection locked="0"/>
    </xf>
    <xf numFmtId="0" fontId="0" fillId="3" borderId="9" xfId="0" applyFill="1" applyBorder="1"/>
    <xf numFmtId="44" fontId="0" fillId="3" borderId="9" xfId="0" applyNumberFormat="1" applyFill="1" applyBorder="1"/>
    <xf numFmtId="0" fontId="0" fillId="0" borderId="0" xfId="0" applyFill="1" applyBorder="1"/>
    <xf numFmtId="0" fontId="3" fillId="2" borderId="10" xfId="0" applyFont="1" applyFill="1" applyBorder="1" applyAlignment="1">
      <alignment horizontal="center" vertical="center" wrapText="1"/>
    </xf>
    <xf numFmtId="0" fontId="3" fillId="2" borderId="3" xfId="0" applyFont="1" applyFill="1" applyBorder="1" applyAlignment="1">
      <alignment horizontal="center" vertical="center" wrapText="1"/>
    </xf>
    <xf numFmtId="44" fontId="4" fillId="0" borderId="6" xfId="1" applyNumberFormat="1" applyFont="1" applyBorder="1" applyAlignment="1">
      <alignment horizontal="center"/>
    </xf>
    <xf numFmtId="44" fontId="4" fillId="0" borderId="8" xfId="1" applyNumberFormat="1" applyFont="1" applyBorder="1" applyAlignment="1">
      <alignment horizontal="center"/>
    </xf>
    <xf numFmtId="0" fontId="3" fillId="2" borderId="2" xfId="0" applyFont="1" applyFill="1" applyBorder="1" applyAlignment="1">
      <alignment horizontal="center" vertical="center" wrapText="1"/>
    </xf>
    <xf numFmtId="44" fontId="4" fillId="0" borderId="5" xfId="1" applyNumberFormat="1" applyFont="1" applyBorder="1" applyAlignment="1">
      <alignment horizontal="center"/>
    </xf>
    <xf numFmtId="44" fontId="4" fillId="0" borderId="7" xfId="1" applyNumberFormat="1" applyFont="1" applyBorder="1" applyAlignment="1">
      <alignment horizontal="center"/>
    </xf>
    <xf numFmtId="44" fontId="0" fillId="0" borderId="9" xfId="0" applyNumberFormat="1" applyBorder="1"/>
    <xf numFmtId="0" fontId="3" fillId="2" borderId="10" xfId="0" applyFont="1" applyFill="1" applyBorder="1" applyAlignment="1">
      <alignment horizontal="center" vertical="center"/>
    </xf>
    <xf numFmtId="0" fontId="0" fillId="0" borderId="2" xfId="0" applyBorder="1" applyAlignment="1">
      <alignment horizontal="center"/>
    </xf>
    <xf numFmtId="0" fontId="0" fillId="0" borderId="7" xfId="0" applyBorder="1" applyAlignment="1">
      <alignment horizontal="center"/>
    </xf>
    <xf numFmtId="0" fontId="3" fillId="2" borderId="3" xfId="0" applyFont="1" applyFill="1" applyBorder="1" applyAlignment="1">
      <alignment horizontal="center" vertical="center"/>
    </xf>
    <xf numFmtId="44" fontId="0" fillId="0" borderId="6" xfId="0" applyNumberFormat="1" applyBorder="1"/>
    <xf numFmtId="44" fontId="0" fillId="0" borderId="8" xfId="0" applyNumberFormat="1" applyBorder="1"/>
    <xf numFmtId="44" fontId="0" fillId="5" borderId="0" xfId="0" applyNumberFormat="1" applyFill="1"/>
    <xf numFmtId="0" fontId="3" fillId="2" borderId="9" xfId="0" applyFont="1" applyFill="1" applyBorder="1" applyAlignment="1">
      <alignment horizontal="center" vertical="center"/>
    </xf>
    <xf numFmtId="44" fontId="4" fillId="4" borderId="3" xfId="2" applyFont="1" applyFill="1" applyBorder="1" applyAlignment="1" applyProtection="1">
      <alignment horizontal="center"/>
      <protection locked="0"/>
    </xf>
    <xf numFmtId="0" fontId="5" fillId="0" borderId="14" xfId="0" applyFont="1" applyBorder="1" applyAlignment="1"/>
    <xf numFmtId="0" fontId="0" fillId="3" borderId="21" xfId="0" applyFill="1" applyBorder="1" applyAlignment="1">
      <alignment horizontal="center"/>
    </xf>
    <xf numFmtId="44" fontId="4" fillId="4" borderId="21" xfId="2" applyFont="1" applyFill="1" applyBorder="1" applyAlignment="1" applyProtection="1">
      <alignment horizontal="center"/>
      <protection locked="0"/>
    </xf>
    <xf numFmtId="0" fontId="0" fillId="3" borderId="23" xfId="0" applyFill="1" applyBorder="1" applyAlignment="1">
      <alignment horizontal="center"/>
    </xf>
    <xf numFmtId="44" fontId="4" fillId="4" borderId="23" xfId="2" applyFont="1" applyFill="1" applyBorder="1" applyAlignment="1" applyProtection="1">
      <alignment horizontal="center"/>
      <protection locked="0"/>
    </xf>
    <xf numFmtId="0" fontId="6" fillId="0" borderId="0" xfId="0" applyFont="1" applyBorder="1" applyAlignment="1">
      <alignment horizontal="center" vertical="center" wrapText="1"/>
    </xf>
    <xf numFmtId="0" fontId="6" fillId="0" borderId="0" xfId="0" applyFont="1" applyBorder="1" applyAlignment="1">
      <alignment horizontal="center" wrapText="1"/>
    </xf>
    <xf numFmtId="0" fontId="2" fillId="0" borderId="19" xfId="0" applyFont="1" applyBorder="1" applyAlignment="1">
      <alignment horizontal="center"/>
    </xf>
    <xf numFmtId="0" fontId="3" fillId="2" borderId="24" xfId="0" applyFont="1" applyFill="1" applyBorder="1" applyAlignment="1">
      <alignment horizontal="center" vertical="center"/>
    </xf>
    <xf numFmtId="44" fontId="0" fillId="0" borderId="0" xfId="0" applyNumberFormat="1"/>
    <xf numFmtId="0" fontId="0" fillId="0" borderId="0" xfId="0" applyBorder="1" applyAlignment="1">
      <alignment vertical="center" wrapText="1"/>
    </xf>
    <xf numFmtId="0" fontId="0" fillId="0" borderId="0" xfId="0" applyFill="1" applyBorder="1" applyAlignment="1">
      <alignment horizontal="center" vertical="center" wrapText="1"/>
    </xf>
    <xf numFmtId="0" fontId="0" fillId="0" borderId="26" xfId="0" applyBorder="1"/>
    <xf numFmtId="44" fontId="0" fillId="0" borderId="27" xfId="0" applyNumberFormat="1" applyBorder="1"/>
    <xf numFmtId="0" fontId="0" fillId="0" borderId="13" xfId="0" applyBorder="1"/>
    <xf numFmtId="44" fontId="0" fillId="0" borderId="15" xfId="0" applyNumberFormat="1" applyBorder="1"/>
    <xf numFmtId="44" fontId="0" fillId="5" borderId="9" xfId="0" applyNumberFormat="1" applyFill="1" applyBorder="1"/>
    <xf numFmtId="44" fontId="0" fillId="5" borderId="16" xfId="0" applyNumberFormat="1" applyFill="1" applyBorder="1"/>
    <xf numFmtId="0" fontId="0" fillId="0" borderId="30" xfId="0" applyBorder="1"/>
    <xf numFmtId="44" fontId="0" fillId="0" borderId="31" xfId="0" applyNumberFormat="1" applyBorder="1"/>
    <xf numFmtId="0" fontId="0" fillId="0" borderId="22" xfId="0" applyBorder="1"/>
    <xf numFmtId="44" fontId="0" fillId="0" borderId="32" xfId="0" applyNumberFormat="1" applyBorder="1"/>
    <xf numFmtId="0" fontId="7" fillId="6" borderId="28" xfId="0" applyFont="1" applyFill="1" applyBorder="1"/>
    <xf numFmtId="0" fontId="7" fillId="6" borderId="29" xfId="0" applyFont="1" applyFill="1" applyBorder="1"/>
    <xf numFmtId="0" fontId="10" fillId="0" borderId="9" xfId="0" applyFont="1" applyBorder="1"/>
    <xf numFmtId="44" fontId="0" fillId="7" borderId="9" xfId="0" applyNumberFormat="1" applyFill="1" applyBorder="1"/>
    <xf numFmtId="0" fontId="8" fillId="0" borderId="0" xfId="0" applyFont="1" applyBorder="1" applyAlignment="1"/>
    <xf numFmtId="0" fontId="0" fillId="0" borderId="0" xfId="0" applyBorder="1"/>
    <xf numFmtId="0" fontId="7" fillId="6" borderId="3" xfId="0" applyFont="1" applyFill="1" applyBorder="1"/>
    <xf numFmtId="0" fontId="7" fillId="6" borderId="33" xfId="0" applyFont="1" applyFill="1" applyBorder="1"/>
    <xf numFmtId="0" fontId="0" fillId="0" borderId="28" xfId="0" applyBorder="1"/>
    <xf numFmtId="44" fontId="0" fillId="0" borderId="29" xfId="0" applyNumberFormat="1" applyBorder="1"/>
    <xf numFmtId="0" fontId="0" fillId="0" borderId="10" xfId="0" applyBorder="1"/>
    <xf numFmtId="44" fontId="0" fillId="0" borderId="12" xfId="0" applyNumberFormat="1" applyBorder="1"/>
    <xf numFmtId="0" fontId="0" fillId="0" borderId="27" xfId="0" applyBorder="1"/>
    <xf numFmtId="0" fontId="10" fillId="0" borderId="26" xfId="0" applyFont="1" applyBorder="1"/>
    <xf numFmtId="0" fontId="9" fillId="0" borderId="26" xfId="0" applyFont="1" applyBorder="1"/>
    <xf numFmtId="0" fontId="7" fillId="6" borderId="1" xfId="0" applyFont="1" applyFill="1" applyBorder="1"/>
    <xf numFmtId="0" fontId="0" fillId="0" borderId="15" xfId="0" applyBorder="1"/>
    <xf numFmtId="0" fontId="11" fillId="0" borderId="26" xfId="0" applyFont="1" applyBorder="1"/>
    <xf numFmtId="164" fontId="0" fillId="0" borderId="2" xfId="0" applyNumberFormat="1" applyBorder="1" applyAlignment="1">
      <alignment horizontal="center"/>
    </xf>
    <xf numFmtId="164" fontId="0" fillId="0" borderId="7" xfId="0" applyNumberFormat="1" applyBorder="1" applyAlignment="1">
      <alignment horizontal="center"/>
    </xf>
    <xf numFmtId="3" fontId="0" fillId="3" borderId="23" xfId="0" applyNumberFormat="1" applyFill="1" applyBorder="1" applyAlignment="1">
      <alignment horizontal="center"/>
    </xf>
    <xf numFmtId="0" fontId="7" fillId="0" borderId="14" xfId="0" applyFont="1" applyBorder="1" applyAlignment="1">
      <alignment horizontal="center"/>
    </xf>
    <xf numFmtId="0" fontId="7" fillId="0" borderId="0" xfId="0" applyFont="1" applyBorder="1" applyAlignment="1">
      <alignment horizontal="center"/>
    </xf>
    <xf numFmtId="0" fontId="0" fillId="0" borderId="0" xfId="0" applyFont="1"/>
    <xf numFmtId="0" fontId="7" fillId="0" borderId="16" xfId="0" applyFont="1" applyBorder="1"/>
    <xf numFmtId="44" fontId="0" fillId="5" borderId="15" xfId="0" applyNumberFormat="1" applyFill="1" applyBorder="1" applyAlignment="1">
      <alignment horizontal="center"/>
    </xf>
    <xf numFmtId="44" fontId="0" fillId="3" borderId="36" xfId="0" applyNumberFormat="1" applyFill="1" applyBorder="1" applyAlignment="1">
      <alignment horizontal="center"/>
    </xf>
    <xf numFmtId="3" fontId="0" fillId="3" borderId="37" xfId="0" applyNumberFormat="1" applyFill="1" applyBorder="1" applyAlignment="1">
      <alignment horizontal="center"/>
    </xf>
    <xf numFmtId="44" fontId="0" fillId="3" borderId="38" xfId="0" applyNumberFormat="1" applyFill="1" applyBorder="1" applyAlignment="1">
      <alignment horizontal="center"/>
    </xf>
    <xf numFmtId="164" fontId="16" fillId="0" borderId="17" xfId="1" applyNumberFormat="1" applyFont="1" applyBorder="1" applyAlignment="1">
      <alignment horizontal="center"/>
    </xf>
    <xf numFmtId="164" fontId="16" fillId="0" borderId="18" xfId="1" applyNumberFormat="1" applyFont="1" applyBorder="1" applyAlignment="1">
      <alignment horizontal="center"/>
    </xf>
    <xf numFmtId="0" fontId="2" fillId="0" borderId="24" xfId="0" applyFont="1" applyBorder="1" applyAlignment="1">
      <alignment horizontal="center"/>
    </xf>
    <xf numFmtId="0" fontId="2" fillId="0" borderId="25" xfId="0" applyFont="1" applyBorder="1" applyAlignment="1">
      <alignment horizontal="center"/>
    </xf>
    <xf numFmtId="0" fontId="17" fillId="0" borderId="0" xfId="0" applyFont="1"/>
    <xf numFmtId="44" fontId="0" fillId="4" borderId="21" xfId="0" applyNumberFormat="1" applyFill="1" applyBorder="1" applyProtection="1">
      <protection locked="0"/>
    </xf>
    <xf numFmtId="0" fontId="0" fillId="0" borderId="0" xfId="0" applyProtection="1"/>
    <xf numFmtId="0" fontId="5" fillId="0" borderId="0" xfId="0" applyFont="1" applyAlignment="1" applyProtection="1">
      <alignment horizontal="center"/>
    </xf>
    <xf numFmtId="0" fontId="3" fillId="2" borderId="9" xfId="0" applyFont="1" applyFill="1" applyBorder="1" applyAlignment="1" applyProtection="1">
      <alignment horizontal="center" vertical="center"/>
    </xf>
    <xf numFmtId="0" fontId="3" fillId="2" borderId="12" xfId="0" applyFont="1" applyFill="1" applyBorder="1" applyAlignment="1" applyProtection="1">
      <alignment horizontal="center" vertical="center"/>
    </xf>
    <xf numFmtId="0" fontId="3" fillId="2" borderId="1" xfId="0" applyFont="1" applyFill="1" applyBorder="1" applyAlignment="1" applyProtection="1">
      <alignment horizontal="center" vertical="center" wrapText="1"/>
    </xf>
    <xf numFmtId="0" fontId="3" fillId="2" borderId="1" xfId="0" applyFont="1" applyFill="1" applyBorder="1" applyAlignment="1" applyProtection="1">
      <alignment horizontal="center" vertical="center"/>
    </xf>
    <xf numFmtId="0" fontId="3" fillId="2" borderId="2" xfId="0" applyFont="1" applyFill="1" applyBorder="1" applyAlignment="1" applyProtection="1">
      <alignment horizontal="center"/>
    </xf>
    <xf numFmtId="0" fontId="0" fillId="0" borderId="3" xfId="0" applyBorder="1" applyAlignment="1" applyProtection="1">
      <alignment horizontal="center"/>
    </xf>
    <xf numFmtId="164" fontId="16" fillId="0" borderId="3" xfId="1" applyNumberFormat="1" applyFont="1" applyBorder="1" applyAlignment="1" applyProtection="1">
      <alignment horizontal="center"/>
    </xf>
    <xf numFmtId="44" fontId="4" fillId="0" borderId="4" xfId="2" applyFont="1" applyBorder="1" applyAlignment="1" applyProtection="1">
      <alignment horizontal="center"/>
    </xf>
    <xf numFmtId="0" fontId="3" fillId="2" borderId="5" xfId="0" applyFont="1" applyFill="1" applyBorder="1" applyAlignment="1" applyProtection="1">
      <alignment horizontal="center"/>
    </xf>
    <xf numFmtId="0" fontId="0" fillId="0" borderId="6" xfId="0" applyBorder="1" applyAlignment="1" applyProtection="1">
      <alignment horizontal="center"/>
    </xf>
    <xf numFmtId="164" fontId="16" fillId="0" borderId="6" xfId="1" applyNumberFormat="1" applyFont="1" applyBorder="1" applyAlignment="1" applyProtection="1">
      <alignment horizontal="center"/>
    </xf>
    <xf numFmtId="0" fontId="3" fillId="2" borderId="7" xfId="0" applyFont="1" applyFill="1" applyBorder="1" applyAlignment="1" applyProtection="1">
      <alignment horizontal="center"/>
    </xf>
    <xf numFmtId="0" fontId="0" fillId="0" borderId="8" xfId="0" applyBorder="1" applyAlignment="1" applyProtection="1">
      <alignment horizontal="center"/>
    </xf>
    <xf numFmtId="164" fontId="16" fillId="0" borderId="8" xfId="1" applyNumberFormat="1" applyFont="1" applyBorder="1" applyAlignment="1" applyProtection="1">
      <alignment horizontal="center"/>
    </xf>
    <xf numFmtId="44" fontId="4" fillId="0" borderId="9" xfId="2" applyFont="1" applyBorder="1" applyProtection="1"/>
    <xf numFmtId="44" fontId="4" fillId="0" borderId="0" xfId="2" applyFont="1" applyBorder="1" applyProtection="1"/>
    <xf numFmtId="0" fontId="2" fillId="0" borderId="0" xfId="0" applyFont="1" applyBorder="1" applyAlignment="1" applyProtection="1"/>
    <xf numFmtId="43" fontId="4" fillId="0" borderId="3" xfId="1" applyFont="1" applyBorder="1" applyAlignment="1" applyProtection="1">
      <alignment horizontal="center"/>
    </xf>
    <xf numFmtId="44" fontId="4" fillId="0" borderId="19" xfId="2" applyFont="1" applyBorder="1" applyAlignment="1" applyProtection="1">
      <alignment horizontal="center"/>
    </xf>
    <xf numFmtId="43" fontId="4" fillId="0" borderId="6" xfId="1" applyFont="1" applyBorder="1" applyAlignment="1" applyProtection="1">
      <alignment horizontal="center"/>
    </xf>
    <xf numFmtId="44" fontId="4" fillId="0" borderId="20" xfId="2" applyFont="1" applyBorder="1" applyAlignment="1" applyProtection="1">
      <alignment horizontal="center"/>
    </xf>
    <xf numFmtId="44" fontId="4" fillId="0" borderId="12" xfId="2" applyFont="1" applyBorder="1" applyAlignment="1" applyProtection="1">
      <alignment horizontal="center"/>
    </xf>
    <xf numFmtId="43" fontId="4" fillId="0" borderId="8" xfId="1" applyFont="1" applyBorder="1" applyAlignment="1" applyProtection="1">
      <alignment horizontal="center"/>
    </xf>
    <xf numFmtId="44" fontId="4" fillId="0" borderId="0" xfId="2" applyFont="1" applyFill="1" applyBorder="1" applyProtection="1"/>
    <xf numFmtId="44" fontId="4" fillId="5" borderId="16" xfId="2" applyFont="1" applyFill="1" applyBorder="1" applyProtection="1"/>
    <xf numFmtId="0" fontId="5" fillId="0" borderId="14" xfId="0" applyFont="1" applyBorder="1" applyAlignment="1" applyProtection="1"/>
    <xf numFmtId="0" fontId="6" fillId="0" borderId="0" xfId="0" applyFont="1" applyBorder="1" applyAlignment="1" applyProtection="1">
      <alignment horizontal="center" vertical="center" wrapText="1"/>
    </xf>
    <xf numFmtId="0" fontId="6" fillId="0" borderId="0" xfId="0" applyFont="1" applyBorder="1" applyAlignment="1" applyProtection="1">
      <alignment horizontal="center" wrapText="1"/>
    </xf>
    <xf numFmtId="0" fontId="2" fillId="0" borderId="25" xfId="0" applyFont="1" applyBorder="1" applyAlignment="1" applyProtection="1">
      <alignment horizontal="center"/>
    </xf>
    <xf numFmtId="0" fontId="2" fillId="0" borderId="19" xfId="0" applyFont="1" applyBorder="1" applyAlignment="1" applyProtection="1">
      <alignment horizontal="center"/>
    </xf>
    <xf numFmtId="0" fontId="3" fillId="2" borderId="10" xfId="0" applyFont="1" applyFill="1" applyBorder="1" applyAlignment="1" applyProtection="1">
      <alignment horizontal="center" vertical="center" wrapText="1"/>
    </xf>
    <xf numFmtId="0" fontId="3" fillId="2" borderId="2" xfId="0" applyFont="1" applyFill="1" applyBorder="1" applyAlignment="1" applyProtection="1">
      <alignment horizontal="center" vertical="center" wrapText="1"/>
    </xf>
    <xf numFmtId="0" fontId="3" fillId="2" borderId="3" xfId="0" applyFont="1" applyFill="1" applyBorder="1" applyAlignment="1" applyProtection="1">
      <alignment horizontal="center" vertical="center" wrapText="1"/>
    </xf>
    <xf numFmtId="164" fontId="16" fillId="0" borderId="17" xfId="1" applyNumberFormat="1" applyFont="1" applyBorder="1" applyAlignment="1" applyProtection="1">
      <alignment horizontal="center"/>
    </xf>
    <xf numFmtId="44" fontId="4" fillId="0" borderId="5" xfId="1" applyNumberFormat="1" applyFont="1" applyBorder="1" applyAlignment="1" applyProtection="1">
      <alignment horizontal="center"/>
    </xf>
    <xf numFmtId="44" fontId="4" fillId="0" borderId="6" xfId="1" applyNumberFormat="1" applyFont="1" applyBorder="1" applyAlignment="1" applyProtection="1">
      <alignment horizontal="center"/>
    </xf>
    <xf numFmtId="0" fontId="3" fillId="3" borderId="9" xfId="0" applyFont="1" applyFill="1" applyBorder="1" applyAlignment="1" applyProtection="1">
      <alignment horizontal="center" vertical="center"/>
    </xf>
    <xf numFmtId="164" fontId="16" fillId="0" borderId="18" xfId="1" applyNumberFormat="1" applyFont="1" applyBorder="1" applyAlignment="1" applyProtection="1">
      <alignment horizontal="center"/>
    </xf>
    <xf numFmtId="44" fontId="4" fillId="0" borderId="7" xfId="1" applyNumberFormat="1" applyFont="1" applyBorder="1" applyAlignment="1" applyProtection="1">
      <alignment horizontal="center"/>
    </xf>
    <xf numFmtId="44" fontId="4" fillId="0" borderId="8" xfId="1" applyNumberFormat="1" applyFont="1" applyBorder="1" applyAlignment="1" applyProtection="1">
      <alignment horizontal="center"/>
    </xf>
    <xf numFmtId="0" fontId="0" fillId="3" borderId="23" xfId="0" applyFill="1" applyBorder="1" applyAlignment="1" applyProtection="1">
      <alignment horizontal="center"/>
    </xf>
    <xf numFmtId="44" fontId="0" fillId="0" borderId="9" xfId="0" applyNumberFormat="1" applyBorder="1" applyProtection="1"/>
    <xf numFmtId="0" fontId="0" fillId="3" borderId="21" xfId="0" applyFill="1" applyBorder="1" applyAlignment="1" applyProtection="1">
      <alignment horizontal="center"/>
    </xf>
    <xf numFmtId="0" fontId="0" fillId="3" borderId="9" xfId="0" applyFill="1" applyBorder="1" applyProtection="1"/>
    <xf numFmtId="0" fontId="0" fillId="0" borderId="0" xfId="0" applyFill="1" applyBorder="1" applyProtection="1"/>
    <xf numFmtId="44" fontId="0" fillId="3" borderId="9" xfId="0" applyNumberFormat="1" applyFill="1" applyBorder="1" applyProtection="1"/>
    <xf numFmtId="0" fontId="2" fillId="0" borderId="24" xfId="0" applyFont="1" applyBorder="1" applyAlignment="1" applyProtection="1">
      <alignment horizontal="center"/>
    </xf>
    <xf numFmtId="0" fontId="3" fillId="2" borderId="10" xfId="0" applyFont="1" applyFill="1" applyBorder="1" applyAlignment="1" applyProtection="1">
      <alignment horizontal="center" vertical="center"/>
    </xf>
    <xf numFmtId="0" fontId="3" fillId="2" borderId="3" xfId="0" applyFont="1" applyFill="1" applyBorder="1" applyAlignment="1" applyProtection="1">
      <alignment horizontal="center" vertical="center"/>
    </xf>
    <xf numFmtId="0" fontId="0" fillId="0" borderId="2" xfId="0" applyBorder="1" applyAlignment="1" applyProtection="1">
      <alignment horizontal="center"/>
    </xf>
    <xf numFmtId="164" fontId="0" fillId="0" borderId="2" xfId="0" applyNumberFormat="1" applyBorder="1" applyAlignment="1" applyProtection="1">
      <alignment horizontal="center"/>
    </xf>
    <xf numFmtId="44" fontId="0" fillId="0" borderId="6" xfId="0" applyNumberFormat="1" applyBorder="1" applyProtection="1"/>
    <xf numFmtId="0" fontId="0" fillId="0" borderId="7" xfId="0" applyBorder="1" applyAlignment="1" applyProtection="1">
      <alignment horizontal="center"/>
    </xf>
    <xf numFmtId="164" fontId="0" fillId="0" borderId="7" xfId="0" applyNumberFormat="1" applyBorder="1" applyAlignment="1" applyProtection="1">
      <alignment horizontal="center"/>
    </xf>
    <xf numFmtId="44" fontId="0" fillId="0" borderId="8" xfId="0" applyNumberFormat="1" applyBorder="1" applyProtection="1"/>
    <xf numFmtId="44" fontId="0" fillId="5" borderId="0" xfId="0" applyNumberFormat="1" applyFill="1" applyProtection="1"/>
    <xf numFmtId="44" fontId="0" fillId="4" borderId="21" xfId="2" applyFont="1" applyFill="1" applyBorder="1" applyProtection="1">
      <protection locked="0"/>
    </xf>
    <xf numFmtId="44" fontId="0" fillId="4" borderId="35" xfId="2" applyFont="1" applyFill="1" applyBorder="1" applyProtection="1">
      <protection locked="0"/>
    </xf>
    <xf numFmtId="0" fontId="18" fillId="0" borderId="0" xfId="0" applyFont="1" applyFill="1" applyBorder="1" applyAlignment="1">
      <alignment horizontal="left" vertical="center"/>
    </xf>
    <xf numFmtId="0" fontId="3" fillId="2" borderId="10" xfId="0" applyFont="1" applyFill="1" applyBorder="1" applyAlignment="1">
      <alignment horizontal="center" wrapText="1"/>
    </xf>
    <xf numFmtId="0" fontId="3" fillId="2" borderId="11" xfId="0" applyFont="1" applyFill="1" applyBorder="1" applyAlignment="1">
      <alignment horizontal="center" wrapText="1"/>
    </xf>
    <xf numFmtId="0" fontId="3" fillId="2" borderId="12" xfId="0" applyFont="1" applyFill="1" applyBorder="1" applyAlignment="1">
      <alignment horizontal="center" wrapText="1"/>
    </xf>
    <xf numFmtId="0" fontId="3" fillId="2" borderId="26" xfId="0" applyFont="1" applyFill="1" applyBorder="1" applyAlignment="1">
      <alignment horizontal="center" wrapText="1"/>
    </xf>
    <xf numFmtId="0" fontId="3" fillId="2" borderId="0" xfId="0" applyFont="1" applyFill="1" applyBorder="1" applyAlignment="1">
      <alignment horizontal="center" wrapText="1"/>
    </xf>
    <xf numFmtId="0" fontId="3" fillId="2" borderId="27" xfId="0" applyFont="1" applyFill="1" applyBorder="1" applyAlignment="1">
      <alignment horizontal="center" wrapText="1"/>
    </xf>
    <xf numFmtId="0" fontId="3" fillId="2" borderId="13" xfId="0" applyFont="1" applyFill="1" applyBorder="1" applyAlignment="1">
      <alignment horizontal="center" wrapText="1"/>
    </xf>
    <xf numFmtId="0" fontId="3" fillId="2" borderId="14" xfId="0" applyFont="1" applyFill="1" applyBorder="1" applyAlignment="1">
      <alignment horizontal="center" wrapText="1"/>
    </xf>
    <xf numFmtId="0" fontId="3" fillId="2" borderId="15" xfId="0" applyFont="1" applyFill="1" applyBorder="1" applyAlignment="1">
      <alignment horizontal="center" wrapText="1"/>
    </xf>
    <xf numFmtId="0" fontId="0" fillId="4" borderId="10" xfId="0" applyFill="1" applyBorder="1" applyAlignment="1">
      <alignment horizontal="center" vertical="center" wrapText="1"/>
    </xf>
    <xf numFmtId="0" fontId="0" fillId="4" borderId="11" xfId="0" applyFill="1" applyBorder="1" applyAlignment="1">
      <alignment horizontal="center" vertical="center" wrapText="1"/>
    </xf>
    <xf numFmtId="0" fontId="0" fillId="4" borderId="12" xfId="0" applyFill="1" applyBorder="1" applyAlignment="1">
      <alignment horizontal="center" vertical="center" wrapText="1"/>
    </xf>
    <xf numFmtId="0" fontId="0" fillId="4" borderId="26" xfId="0" applyFill="1" applyBorder="1" applyAlignment="1">
      <alignment horizontal="center" vertical="center" wrapText="1"/>
    </xf>
    <xf numFmtId="0" fontId="0" fillId="4" borderId="0" xfId="0" applyFill="1" applyBorder="1" applyAlignment="1">
      <alignment horizontal="center" vertical="center" wrapText="1"/>
    </xf>
    <xf numFmtId="0" fontId="0" fillId="4" borderId="27" xfId="0" applyFill="1" applyBorder="1" applyAlignment="1">
      <alignment horizontal="center" vertical="center" wrapText="1"/>
    </xf>
    <xf numFmtId="0" fontId="0" fillId="4" borderId="13" xfId="0" applyFill="1" applyBorder="1" applyAlignment="1">
      <alignment horizontal="center" vertical="center" wrapText="1"/>
    </xf>
    <xf numFmtId="0" fontId="0" fillId="4" borderId="14" xfId="0" applyFill="1" applyBorder="1" applyAlignment="1">
      <alignment horizontal="center" vertical="center" wrapText="1"/>
    </xf>
    <xf numFmtId="0" fontId="0" fillId="4" borderId="15" xfId="0" applyFill="1" applyBorder="1" applyAlignment="1">
      <alignment horizontal="center" vertical="center" wrapText="1"/>
    </xf>
    <xf numFmtId="0" fontId="2" fillId="0" borderId="24" xfId="0" applyFont="1" applyBorder="1" applyAlignment="1">
      <alignment horizontal="center"/>
    </xf>
    <xf numFmtId="0" fontId="2" fillId="0" borderId="25" xfId="0" applyFont="1" applyBorder="1" applyAlignment="1">
      <alignment horizontal="center"/>
    </xf>
    <xf numFmtId="0" fontId="2" fillId="3" borderId="10" xfId="0" applyFont="1" applyFill="1" applyBorder="1" applyAlignment="1">
      <alignment horizontal="center"/>
    </xf>
    <xf numFmtId="0" fontId="2" fillId="3" borderId="11" xfId="0" applyFont="1" applyFill="1" applyBorder="1" applyAlignment="1">
      <alignment horizontal="center"/>
    </xf>
    <xf numFmtId="0" fontId="2" fillId="3" borderId="12" xfId="0" applyFont="1" applyFill="1" applyBorder="1" applyAlignment="1">
      <alignment horizontal="center"/>
    </xf>
    <xf numFmtId="0" fontId="2" fillId="3" borderId="13" xfId="0" applyFont="1" applyFill="1" applyBorder="1" applyAlignment="1">
      <alignment horizontal="center"/>
    </xf>
    <xf numFmtId="0" fontId="2" fillId="3" borderId="14" xfId="0" applyFont="1" applyFill="1" applyBorder="1" applyAlignment="1">
      <alignment horizontal="center"/>
    </xf>
    <xf numFmtId="0" fontId="2" fillId="3" borderId="15" xfId="0" applyFont="1" applyFill="1" applyBorder="1" applyAlignment="1">
      <alignment horizontal="center"/>
    </xf>
    <xf numFmtId="0" fontId="2" fillId="0" borderId="14" xfId="0" applyFont="1" applyBorder="1" applyAlignment="1">
      <alignment horizontal="center"/>
    </xf>
    <xf numFmtId="0" fontId="2" fillId="0" borderId="0" xfId="0" applyFont="1" applyBorder="1" applyAlignment="1">
      <alignment horizontal="center"/>
    </xf>
    <xf numFmtId="0" fontId="5" fillId="0" borderId="14" xfId="0" applyFont="1" applyBorder="1" applyAlignment="1">
      <alignment horizontal="center"/>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0" xfId="0" applyFont="1" applyBorder="1" applyAlignment="1">
      <alignment horizontal="center" wrapText="1"/>
    </xf>
    <xf numFmtId="0" fontId="6" fillId="0" borderId="11" xfId="0" applyFont="1" applyBorder="1" applyAlignment="1">
      <alignment horizontal="center" wrapText="1"/>
    </xf>
    <xf numFmtId="0" fontId="6" fillId="0" borderId="12" xfId="0" applyFont="1" applyBorder="1" applyAlignment="1">
      <alignment horizontal="center" wrapText="1"/>
    </xf>
    <xf numFmtId="0" fontId="6" fillId="0" borderId="13" xfId="0" applyFont="1" applyBorder="1" applyAlignment="1">
      <alignment horizontal="center" wrapText="1"/>
    </xf>
    <xf numFmtId="0" fontId="6" fillId="0" borderId="14" xfId="0" applyFont="1" applyBorder="1" applyAlignment="1">
      <alignment horizontal="center" wrapText="1"/>
    </xf>
    <xf numFmtId="0" fontId="6" fillId="0" borderId="15" xfId="0" applyFont="1" applyBorder="1" applyAlignment="1">
      <alignment horizontal="center" wrapText="1"/>
    </xf>
    <xf numFmtId="0" fontId="2" fillId="0" borderId="0" xfId="0" applyFont="1" applyBorder="1" applyAlignment="1" applyProtection="1">
      <alignment horizontal="center"/>
    </xf>
    <xf numFmtId="0" fontId="2" fillId="0" borderId="0" xfId="0" applyFont="1" applyAlignment="1" applyProtection="1">
      <alignment horizontal="center"/>
    </xf>
    <xf numFmtId="0" fontId="5" fillId="0" borderId="0" xfId="0" applyFont="1" applyAlignment="1" applyProtection="1">
      <alignment horizontal="center"/>
    </xf>
    <xf numFmtId="0" fontId="6" fillId="0" borderId="24" xfId="0" applyFont="1" applyBorder="1" applyAlignment="1" applyProtection="1">
      <alignment horizontal="center" wrapText="1"/>
    </xf>
    <xf numFmtId="0" fontId="6" fillId="0" borderId="25" xfId="0" applyFont="1" applyBorder="1" applyAlignment="1" applyProtection="1">
      <alignment horizontal="center" wrapText="1"/>
    </xf>
    <xf numFmtId="0" fontId="6" fillId="0" borderId="19" xfId="0" applyFont="1" applyBorder="1" applyAlignment="1" applyProtection="1">
      <alignment horizontal="center" wrapText="1"/>
    </xf>
    <xf numFmtId="0" fontId="2" fillId="3" borderId="13" xfId="0" applyFont="1" applyFill="1" applyBorder="1" applyAlignment="1" applyProtection="1">
      <alignment horizontal="center"/>
    </xf>
    <xf numFmtId="0" fontId="2" fillId="3" borderId="14" xfId="0" applyFont="1" applyFill="1" applyBorder="1" applyAlignment="1" applyProtection="1">
      <alignment horizontal="center"/>
    </xf>
    <xf numFmtId="0" fontId="2" fillId="3" borderId="15" xfId="0" applyFont="1" applyFill="1" applyBorder="1" applyAlignment="1" applyProtection="1">
      <alignment horizontal="center"/>
    </xf>
    <xf numFmtId="0" fontId="2" fillId="0" borderId="14" xfId="0" applyFont="1" applyBorder="1" applyAlignment="1" applyProtection="1">
      <alignment horizontal="center"/>
    </xf>
    <xf numFmtId="0" fontId="2" fillId="0" borderId="24" xfId="0" applyFont="1" applyBorder="1" applyAlignment="1" applyProtection="1">
      <alignment horizontal="center"/>
    </xf>
    <xf numFmtId="0" fontId="2" fillId="0" borderId="25" xfId="0" applyFont="1" applyBorder="1" applyAlignment="1" applyProtection="1">
      <alignment horizontal="center"/>
    </xf>
    <xf numFmtId="0" fontId="2" fillId="3" borderId="10" xfId="0" applyFont="1" applyFill="1" applyBorder="1" applyAlignment="1" applyProtection="1">
      <alignment horizontal="center"/>
    </xf>
    <xf numFmtId="0" fontId="2" fillId="3" borderId="11" xfId="0" applyFont="1" applyFill="1" applyBorder="1" applyAlignment="1" applyProtection="1">
      <alignment horizontal="center"/>
    </xf>
    <xf numFmtId="0" fontId="2" fillId="3" borderId="12" xfId="0" applyFont="1" applyFill="1" applyBorder="1" applyAlignment="1" applyProtection="1">
      <alignment horizontal="center"/>
    </xf>
    <xf numFmtId="0" fontId="5" fillId="0" borderId="14" xfId="0" applyFont="1" applyBorder="1" applyAlignment="1" applyProtection="1">
      <alignment horizontal="center"/>
    </xf>
    <xf numFmtId="0" fontId="6" fillId="0" borderId="10" xfId="0" applyFont="1" applyBorder="1" applyAlignment="1" applyProtection="1">
      <alignment horizontal="center" vertical="center" wrapText="1"/>
    </xf>
    <xf numFmtId="0" fontId="6" fillId="0" borderId="11" xfId="0" applyFont="1" applyBorder="1" applyAlignment="1" applyProtection="1">
      <alignment horizontal="center" vertical="center" wrapText="1"/>
    </xf>
    <xf numFmtId="0" fontId="6" fillId="0" borderId="12" xfId="0" applyFont="1" applyBorder="1" applyAlignment="1" applyProtection="1">
      <alignment horizontal="center" vertical="center" wrapText="1"/>
    </xf>
    <xf numFmtId="0" fontId="6" fillId="0" borderId="13" xfId="0" applyFont="1" applyBorder="1" applyAlignment="1" applyProtection="1">
      <alignment horizontal="center" vertical="center" wrapText="1"/>
    </xf>
    <xf numFmtId="0" fontId="6" fillId="0" borderId="14" xfId="0" applyFont="1" applyBorder="1" applyAlignment="1" applyProtection="1">
      <alignment horizontal="center" vertical="center" wrapText="1"/>
    </xf>
    <xf numFmtId="0" fontId="6" fillId="0" borderId="15" xfId="0" applyFont="1" applyBorder="1" applyAlignment="1" applyProtection="1">
      <alignment horizontal="center" vertical="center" wrapText="1"/>
    </xf>
    <xf numFmtId="0" fontId="6" fillId="0" borderId="10" xfId="0" applyFont="1" applyBorder="1" applyAlignment="1" applyProtection="1">
      <alignment horizontal="center" wrapText="1"/>
    </xf>
    <xf numFmtId="0" fontId="6" fillId="0" borderId="11" xfId="0" applyFont="1" applyBorder="1" applyAlignment="1" applyProtection="1">
      <alignment horizontal="center" wrapText="1"/>
    </xf>
    <xf numFmtId="0" fontId="6" fillId="0" borderId="12" xfId="0" applyFont="1" applyBorder="1" applyAlignment="1" applyProtection="1">
      <alignment horizontal="center" wrapText="1"/>
    </xf>
    <xf numFmtId="0" fontId="6" fillId="0" borderId="13" xfId="0" applyFont="1" applyBorder="1" applyAlignment="1" applyProtection="1">
      <alignment horizontal="center" wrapText="1"/>
    </xf>
    <xf numFmtId="0" fontId="6" fillId="0" borderId="14" xfId="0" applyFont="1" applyBorder="1" applyAlignment="1" applyProtection="1">
      <alignment horizontal="center" wrapText="1"/>
    </xf>
    <xf numFmtId="0" fontId="6" fillId="0" borderId="15" xfId="0" applyFont="1" applyBorder="1" applyAlignment="1" applyProtection="1">
      <alignment horizontal="center" wrapText="1"/>
    </xf>
    <xf numFmtId="0" fontId="5" fillId="0" borderId="0" xfId="0" applyFont="1" applyAlignment="1" applyProtection="1">
      <alignment horizontal="center" wrapText="1"/>
    </xf>
    <xf numFmtId="0" fontId="8" fillId="0" borderId="0" xfId="0" applyFont="1" applyBorder="1" applyAlignment="1">
      <alignment horizontal="center"/>
    </xf>
    <xf numFmtId="0" fontId="0" fillId="0" borderId="30" xfId="0" applyBorder="1" applyAlignment="1">
      <alignment wrapText="1"/>
    </xf>
    <xf numFmtId="0" fontId="0" fillId="0" borderId="21" xfId="0" applyBorder="1" applyAlignment="1">
      <alignment wrapText="1"/>
    </xf>
    <xf numFmtId="0" fontId="0" fillId="0" borderId="31" xfId="0" applyBorder="1" applyAlignment="1">
      <alignment wrapText="1"/>
    </xf>
    <xf numFmtId="0" fontId="0" fillId="4" borderId="22" xfId="0" applyFill="1" applyBorder="1" applyAlignment="1" applyProtection="1">
      <alignment wrapText="1"/>
      <protection locked="0"/>
    </xf>
    <xf numFmtId="0" fontId="0" fillId="4" borderId="35" xfId="0" applyFill="1" applyBorder="1" applyAlignment="1" applyProtection="1">
      <alignment wrapText="1"/>
      <protection locked="0"/>
    </xf>
    <xf numFmtId="0" fontId="0" fillId="4" borderId="32" xfId="0" applyFill="1" applyBorder="1" applyAlignment="1" applyProtection="1">
      <alignment wrapText="1"/>
      <protection locked="0"/>
    </xf>
    <xf numFmtId="0" fontId="12" fillId="0" borderId="24" xfId="0" applyFont="1" applyBorder="1" applyAlignment="1">
      <alignment wrapText="1"/>
    </xf>
    <xf numFmtId="0" fontId="12" fillId="0" borderId="25" xfId="0" applyFont="1" applyBorder="1" applyAlignment="1">
      <alignment wrapText="1"/>
    </xf>
    <xf numFmtId="0" fontId="12" fillId="0" borderId="19" xfId="0" applyFont="1" applyBorder="1" applyAlignment="1">
      <alignment wrapText="1"/>
    </xf>
    <xf numFmtId="0" fontId="9" fillId="2" borderId="28" xfId="0" applyFont="1" applyFill="1" applyBorder="1" applyAlignment="1">
      <alignment horizontal="center"/>
    </xf>
    <xf numFmtId="0" fontId="9" fillId="2" borderId="34" xfId="0" applyFont="1" applyFill="1" applyBorder="1" applyAlignment="1">
      <alignment horizontal="center"/>
    </xf>
    <xf numFmtId="0" fontId="9" fillId="2" borderId="29" xfId="0" applyFont="1" applyFill="1" applyBorder="1" applyAlignment="1">
      <alignment horizontal="center"/>
    </xf>
    <xf numFmtId="0" fontId="0" fillId="4" borderId="30" xfId="0" applyFill="1" applyBorder="1" applyAlignment="1" applyProtection="1">
      <alignment wrapText="1"/>
      <protection locked="0"/>
    </xf>
    <xf numFmtId="0" fontId="0" fillId="4" borderId="21" xfId="0" applyFill="1" applyBorder="1" applyAlignment="1" applyProtection="1">
      <alignment wrapText="1"/>
      <protection locked="0"/>
    </xf>
    <xf numFmtId="0" fontId="0" fillId="4" borderId="31" xfId="0" applyFill="1" applyBorder="1" applyAlignment="1" applyProtection="1">
      <alignment wrapText="1"/>
      <protection locked="0"/>
    </xf>
    <xf numFmtId="0" fontId="8" fillId="0" borderId="24" xfId="0" applyFont="1" applyBorder="1" applyAlignment="1"/>
    <xf numFmtId="0" fontId="8" fillId="0" borderId="19" xfId="0" applyFont="1" applyBorder="1" applyAlignment="1"/>
  </cellXfs>
  <cellStyles count="3">
    <cellStyle name="Comma" xfId="1" builtinId="3"/>
    <cellStyle name="Currency" xfId="2" builtinId="4"/>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J42"/>
  <sheetViews>
    <sheetView topLeftCell="A10" workbookViewId="0">
      <selection activeCell="K15" sqref="K15"/>
    </sheetView>
  </sheetViews>
  <sheetFormatPr defaultRowHeight="15" x14ac:dyDescent="0.25"/>
  <cols>
    <col min="7" max="7" width="16.85546875" customWidth="1"/>
  </cols>
  <sheetData>
    <row r="2" spans="1:10" ht="18.75" x14ac:dyDescent="0.3">
      <c r="A2" s="85" t="s">
        <v>74</v>
      </c>
    </row>
    <row r="3" spans="1:10" ht="15.75" thickBot="1" x14ac:dyDescent="0.3"/>
    <row r="4" spans="1:10" x14ac:dyDescent="0.25">
      <c r="E4" s="148" t="s">
        <v>75</v>
      </c>
      <c r="F4" s="149"/>
      <c r="G4" s="150"/>
    </row>
    <row r="5" spans="1:10" x14ac:dyDescent="0.25">
      <c r="E5" s="151"/>
      <c r="F5" s="152"/>
      <c r="G5" s="153"/>
    </row>
    <row r="6" spans="1:10" x14ac:dyDescent="0.25">
      <c r="E6" s="151"/>
      <c r="F6" s="152"/>
      <c r="G6" s="153"/>
    </row>
    <row r="7" spans="1:10" x14ac:dyDescent="0.25">
      <c r="E7" s="151"/>
      <c r="F7" s="152"/>
      <c r="G7" s="153"/>
    </row>
    <row r="8" spans="1:10" x14ac:dyDescent="0.25">
      <c r="E8" s="151"/>
      <c r="F8" s="152"/>
      <c r="G8" s="153"/>
    </row>
    <row r="9" spans="1:10" ht="31.5" customHeight="1" thickBot="1" x14ac:dyDescent="0.3">
      <c r="E9" s="154"/>
      <c r="F9" s="155"/>
      <c r="G9" s="156"/>
    </row>
    <row r="10" spans="1:10" ht="15.75" thickBot="1" x14ac:dyDescent="0.3"/>
    <row r="11" spans="1:10" x14ac:dyDescent="0.25">
      <c r="B11" s="157" t="s">
        <v>0</v>
      </c>
      <c r="C11" s="158"/>
      <c r="D11" s="158"/>
      <c r="E11" s="158"/>
      <c r="F11" s="158"/>
      <c r="G11" s="158"/>
      <c r="H11" s="158"/>
      <c r="I11" s="158"/>
      <c r="J11" s="159"/>
    </row>
    <row r="12" spans="1:10" x14ac:dyDescent="0.25">
      <c r="B12" s="160"/>
      <c r="C12" s="161"/>
      <c r="D12" s="161"/>
      <c r="E12" s="161"/>
      <c r="F12" s="161"/>
      <c r="G12" s="161"/>
      <c r="H12" s="161"/>
      <c r="I12" s="161"/>
      <c r="J12" s="162"/>
    </row>
    <row r="13" spans="1:10" x14ac:dyDescent="0.25">
      <c r="B13" s="160"/>
      <c r="C13" s="161"/>
      <c r="D13" s="161"/>
      <c r="E13" s="161"/>
      <c r="F13" s="161"/>
      <c r="G13" s="161"/>
      <c r="H13" s="161"/>
      <c r="I13" s="161"/>
      <c r="J13" s="162"/>
    </row>
    <row r="14" spans="1:10" x14ac:dyDescent="0.25">
      <c r="B14" s="160"/>
      <c r="C14" s="161"/>
      <c r="D14" s="161"/>
      <c r="E14" s="161"/>
      <c r="F14" s="161"/>
      <c r="G14" s="161"/>
      <c r="H14" s="161"/>
      <c r="I14" s="161"/>
      <c r="J14" s="162"/>
    </row>
    <row r="15" spans="1:10" x14ac:dyDescent="0.25">
      <c r="B15" s="160"/>
      <c r="C15" s="161"/>
      <c r="D15" s="161"/>
      <c r="E15" s="161"/>
      <c r="F15" s="161"/>
      <c r="G15" s="161"/>
      <c r="H15" s="161"/>
      <c r="I15" s="161"/>
      <c r="J15" s="162"/>
    </row>
    <row r="16" spans="1:10" ht="15.75" thickBot="1" x14ac:dyDescent="0.3">
      <c r="B16" s="163"/>
      <c r="C16" s="164"/>
      <c r="D16" s="164"/>
      <c r="E16" s="164"/>
      <c r="F16" s="164"/>
      <c r="G16" s="164"/>
      <c r="H16" s="164"/>
      <c r="I16" s="164"/>
      <c r="J16" s="165"/>
    </row>
    <row r="17" spans="2:10" ht="15.75" thickBot="1" x14ac:dyDescent="0.3"/>
    <row r="18" spans="2:10" x14ac:dyDescent="0.25">
      <c r="B18" s="157" t="s">
        <v>1</v>
      </c>
      <c r="C18" s="158"/>
      <c r="D18" s="158"/>
      <c r="E18" s="158"/>
      <c r="F18" s="158"/>
      <c r="G18" s="158"/>
      <c r="H18" s="158"/>
      <c r="I18" s="158"/>
      <c r="J18" s="159"/>
    </row>
    <row r="19" spans="2:10" x14ac:dyDescent="0.25">
      <c r="B19" s="160"/>
      <c r="C19" s="161"/>
      <c r="D19" s="161"/>
      <c r="E19" s="161"/>
      <c r="F19" s="161"/>
      <c r="G19" s="161"/>
      <c r="H19" s="161"/>
      <c r="I19" s="161"/>
      <c r="J19" s="162"/>
    </row>
    <row r="20" spans="2:10" x14ac:dyDescent="0.25">
      <c r="B20" s="160"/>
      <c r="C20" s="161"/>
      <c r="D20" s="161"/>
      <c r="E20" s="161"/>
      <c r="F20" s="161"/>
      <c r="G20" s="161"/>
      <c r="H20" s="161"/>
      <c r="I20" s="161"/>
      <c r="J20" s="162"/>
    </row>
    <row r="21" spans="2:10" x14ac:dyDescent="0.25">
      <c r="B21" s="160"/>
      <c r="C21" s="161"/>
      <c r="D21" s="161"/>
      <c r="E21" s="161"/>
      <c r="F21" s="161"/>
      <c r="G21" s="161"/>
      <c r="H21" s="161"/>
      <c r="I21" s="161"/>
      <c r="J21" s="162"/>
    </row>
    <row r="22" spans="2:10" x14ac:dyDescent="0.25">
      <c r="B22" s="160"/>
      <c r="C22" s="161"/>
      <c r="D22" s="161"/>
      <c r="E22" s="161"/>
      <c r="F22" s="161"/>
      <c r="G22" s="161"/>
      <c r="H22" s="161"/>
      <c r="I22" s="161"/>
      <c r="J22" s="162"/>
    </row>
    <row r="23" spans="2:10" x14ac:dyDescent="0.25">
      <c r="B23" s="160"/>
      <c r="C23" s="161"/>
      <c r="D23" s="161"/>
      <c r="E23" s="161"/>
      <c r="F23" s="161"/>
      <c r="G23" s="161"/>
      <c r="H23" s="161"/>
      <c r="I23" s="161"/>
      <c r="J23" s="162"/>
    </row>
    <row r="24" spans="2:10" x14ac:dyDescent="0.25">
      <c r="B24" s="160"/>
      <c r="C24" s="161"/>
      <c r="D24" s="161"/>
      <c r="E24" s="161"/>
      <c r="F24" s="161"/>
      <c r="G24" s="161"/>
      <c r="H24" s="161"/>
      <c r="I24" s="161"/>
      <c r="J24" s="162"/>
    </row>
    <row r="25" spans="2:10" ht="15.75" thickBot="1" x14ac:dyDescent="0.3">
      <c r="B25" s="163"/>
      <c r="C25" s="164"/>
      <c r="D25" s="164"/>
      <c r="E25" s="164"/>
      <c r="F25" s="164"/>
      <c r="G25" s="164"/>
      <c r="H25" s="164"/>
      <c r="I25" s="164"/>
      <c r="J25" s="165"/>
    </row>
    <row r="26" spans="2:10" ht="15.75" thickBot="1" x14ac:dyDescent="0.3">
      <c r="B26" s="41"/>
      <c r="C26" s="41"/>
      <c r="D26" s="41"/>
      <c r="E26" s="41"/>
      <c r="F26" s="41"/>
      <c r="G26" s="41"/>
      <c r="H26" s="41"/>
      <c r="I26" s="41"/>
      <c r="J26" s="41"/>
    </row>
    <row r="27" spans="2:10" x14ac:dyDescent="0.25">
      <c r="B27" s="157" t="s">
        <v>2</v>
      </c>
      <c r="C27" s="158"/>
      <c r="D27" s="158"/>
      <c r="E27" s="158"/>
      <c r="F27" s="158"/>
      <c r="G27" s="158"/>
      <c r="H27" s="158"/>
      <c r="I27" s="158"/>
      <c r="J27" s="159"/>
    </row>
    <row r="28" spans="2:10" x14ac:dyDescent="0.25">
      <c r="B28" s="160"/>
      <c r="C28" s="161"/>
      <c r="D28" s="161"/>
      <c r="E28" s="161"/>
      <c r="F28" s="161"/>
      <c r="G28" s="161"/>
      <c r="H28" s="161"/>
      <c r="I28" s="161"/>
      <c r="J28" s="162"/>
    </row>
    <row r="29" spans="2:10" x14ac:dyDescent="0.25">
      <c r="B29" s="160"/>
      <c r="C29" s="161"/>
      <c r="D29" s="161"/>
      <c r="E29" s="161"/>
      <c r="F29" s="161"/>
      <c r="G29" s="161"/>
      <c r="H29" s="161"/>
      <c r="I29" s="161"/>
      <c r="J29" s="162"/>
    </row>
    <row r="30" spans="2:10" x14ac:dyDescent="0.25">
      <c r="B30" s="160"/>
      <c r="C30" s="161"/>
      <c r="D30" s="161"/>
      <c r="E30" s="161"/>
      <c r="F30" s="161"/>
      <c r="G30" s="161"/>
      <c r="H30" s="161"/>
      <c r="I30" s="161"/>
      <c r="J30" s="162"/>
    </row>
    <row r="31" spans="2:10" ht="15.75" thickBot="1" x14ac:dyDescent="0.3">
      <c r="B31" s="163"/>
      <c r="C31" s="164"/>
      <c r="D31" s="164"/>
      <c r="E31" s="164"/>
      <c r="F31" s="164"/>
      <c r="G31" s="164"/>
      <c r="H31" s="164"/>
      <c r="I31" s="164"/>
      <c r="J31" s="165"/>
    </row>
    <row r="32" spans="2:10" ht="15.75" thickBot="1" x14ac:dyDescent="0.3">
      <c r="B32" s="40"/>
      <c r="C32" s="40"/>
      <c r="D32" s="40"/>
      <c r="E32" s="40"/>
      <c r="F32" s="40"/>
      <c r="G32" s="40"/>
      <c r="H32" s="40"/>
      <c r="I32" s="40"/>
      <c r="J32" s="40"/>
    </row>
    <row r="33" spans="2:10" x14ac:dyDescent="0.25">
      <c r="B33" s="157" t="s">
        <v>3</v>
      </c>
      <c r="C33" s="158"/>
      <c r="D33" s="158"/>
      <c r="E33" s="158"/>
      <c r="F33" s="158"/>
      <c r="G33" s="158"/>
      <c r="H33" s="158"/>
      <c r="I33" s="158"/>
      <c r="J33" s="159"/>
    </row>
    <row r="34" spans="2:10" x14ac:dyDescent="0.25">
      <c r="B34" s="160"/>
      <c r="C34" s="161"/>
      <c r="D34" s="161"/>
      <c r="E34" s="161"/>
      <c r="F34" s="161"/>
      <c r="G34" s="161"/>
      <c r="H34" s="161"/>
      <c r="I34" s="161"/>
      <c r="J34" s="162"/>
    </row>
    <row r="35" spans="2:10" x14ac:dyDescent="0.25">
      <c r="B35" s="160"/>
      <c r="C35" s="161"/>
      <c r="D35" s="161"/>
      <c r="E35" s="161"/>
      <c r="F35" s="161"/>
      <c r="G35" s="161"/>
      <c r="H35" s="161"/>
      <c r="I35" s="161"/>
      <c r="J35" s="162"/>
    </row>
    <row r="36" spans="2:10" x14ac:dyDescent="0.25">
      <c r="B36" s="160"/>
      <c r="C36" s="161"/>
      <c r="D36" s="161"/>
      <c r="E36" s="161"/>
      <c r="F36" s="161"/>
      <c r="G36" s="161"/>
      <c r="H36" s="161"/>
      <c r="I36" s="161"/>
      <c r="J36" s="162"/>
    </row>
    <row r="37" spans="2:10" ht="15.75" thickBot="1" x14ac:dyDescent="0.3">
      <c r="B37" s="163"/>
      <c r="C37" s="164"/>
      <c r="D37" s="164"/>
      <c r="E37" s="164"/>
      <c r="F37" s="164"/>
      <c r="G37" s="164"/>
      <c r="H37" s="164"/>
      <c r="I37" s="164"/>
      <c r="J37" s="165"/>
    </row>
    <row r="38" spans="2:10" ht="15.75" thickBot="1" x14ac:dyDescent="0.3"/>
    <row r="39" spans="2:10" x14ac:dyDescent="0.25">
      <c r="B39" s="157" t="s">
        <v>69</v>
      </c>
      <c r="C39" s="158"/>
      <c r="D39" s="158"/>
      <c r="E39" s="158"/>
      <c r="F39" s="158"/>
      <c r="G39" s="158"/>
      <c r="H39" s="158"/>
      <c r="I39" s="158"/>
      <c r="J39" s="159"/>
    </row>
    <row r="40" spans="2:10" x14ac:dyDescent="0.25">
      <c r="B40" s="160"/>
      <c r="C40" s="161"/>
      <c r="D40" s="161"/>
      <c r="E40" s="161"/>
      <c r="F40" s="161"/>
      <c r="G40" s="161"/>
      <c r="H40" s="161"/>
      <c r="I40" s="161"/>
      <c r="J40" s="162"/>
    </row>
    <row r="41" spans="2:10" x14ac:dyDescent="0.25">
      <c r="B41" s="160"/>
      <c r="C41" s="161"/>
      <c r="D41" s="161"/>
      <c r="E41" s="161"/>
      <c r="F41" s="161"/>
      <c r="G41" s="161"/>
      <c r="H41" s="161"/>
      <c r="I41" s="161"/>
      <c r="J41" s="162"/>
    </row>
    <row r="42" spans="2:10" ht="15.75" thickBot="1" x14ac:dyDescent="0.3">
      <c r="B42" s="163"/>
      <c r="C42" s="164"/>
      <c r="D42" s="164"/>
      <c r="E42" s="164"/>
      <c r="F42" s="164"/>
      <c r="G42" s="164"/>
      <c r="H42" s="164"/>
      <c r="I42" s="164"/>
      <c r="J42" s="165"/>
    </row>
  </sheetData>
  <mergeCells count="6">
    <mergeCell ref="E4:G9"/>
    <mergeCell ref="B11:J16"/>
    <mergeCell ref="B18:J25"/>
    <mergeCell ref="B33:J37"/>
    <mergeCell ref="B39:J42"/>
    <mergeCell ref="B27:J3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N82"/>
  <sheetViews>
    <sheetView topLeftCell="B61" zoomScaleNormal="100" workbookViewId="0">
      <selection activeCell="E84" sqref="E84"/>
    </sheetView>
  </sheetViews>
  <sheetFormatPr defaultRowHeight="15" x14ac:dyDescent="0.25"/>
  <cols>
    <col min="1" max="1" width="5" customWidth="1"/>
    <col min="2" max="2" width="46.85546875" bestFit="1" customWidth="1"/>
    <col min="4" max="4" width="17.140625" bestFit="1" customWidth="1"/>
    <col min="5" max="6" width="17.140625" customWidth="1"/>
    <col min="8" max="8" width="41.85546875" customWidth="1"/>
    <col min="9" max="9" width="11.28515625" customWidth="1"/>
    <col min="10" max="10" width="11.85546875" customWidth="1"/>
    <col min="12" max="12" width="41.85546875" customWidth="1"/>
    <col min="13" max="13" width="11.28515625" customWidth="1"/>
    <col min="14" max="14" width="11.85546875" customWidth="1"/>
  </cols>
  <sheetData>
    <row r="1" spans="2:14" ht="32.25" thickBot="1" x14ac:dyDescent="0.55000000000000004">
      <c r="B1" s="176" t="s">
        <v>4</v>
      </c>
      <c r="C1" s="176"/>
      <c r="D1" s="176"/>
      <c r="E1" s="176"/>
      <c r="F1" s="176"/>
      <c r="H1" s="30" t="s">
        <v>5</v>
      </c>
      <c r="I1" s="30"/>
      <c r="J1" s="30"/>
      <c r="K1" s="30"/>
      <c r="L1" s="30"/>
      <c r="M1" s="30"/>
      <c r="N1" s="30"/>
    </row>
    <row r="2" spans="2:14" x14ac:dyDescent="0.25">
      <c r="B2" s="177" t="s">
        <v>70</v>
      </c>
      <c r="C2" s="178"/>
      <c r="D2" s="178"/>
      <c r="E2" s="178"/>
      <c r="F2" s="179"/>
      <c r="H2" s="183" t="s">
        <v>6</v>
      </c>
      <c r="I2" s="184"/>
      <c r="J2" s="184"/>
      <c r="K2" s="184"/>
      <c r="L2" s="184"/>
      <c r="M2" s="184"/>
      <c r="N2" s="185"/>
    </row>
    <row r="3" spans="2:14" ht="45.75" customHeight="1" thickBot="1" x14ac:dyDescent="0.3">
      <c r="B3" s="180"/>
      <c r="C3" s="181"/>
      <c r="D3" s="181"/>
      <c r="E3" s="181"/>
      <c r="F3" s="182"/>
      <c r="H3" s="186"/>
      <c r="I3" s="187"/>
      <c r="J3" s="187"/>
      <c r="K3" s="187"/>
      <c r="L3" s="187"/>
      <c r="M3" s="187"/>
      <c r="N3" s="188"/>
    </row>
    <row r="4" spans="2:14" ht="15.75" x14ac:dyDescent="0.25">
      <c r="B4" s="35"/>
      <c r="C4" s="35"/>
      <c r="D4" s="35"/>
      <c r="E4" s="35"/>
      <c r="F4" s="35"/>
      <c r="H4" s="36"/>
      <c r="I4" s="36"/>
      <c r="J4" s="36"/>
      <c r="K4" s="36"/>
      <c r="L4" s="36"/>
      <c r="M4" s="36"/>
      <c r="N4" s="36"/>
    </row>
    <row r="5" spans="2:14" ht="15.75" thickBot="1" x14ac:dyDescent="0.3"/>
    <row r="6" spans="2:14" ht="24" thickBot="1" x14ac:dyDescent="0.4">
      <c r="B6" s="166" t="s">
        <v>7</v>
      </c>
      <c r="C6" s="167"/>
      <c r="D6" s="167"/>
      <c r="E6" s="84"/>
      <c r="F6" s="37"/>
      <c r="H6" s="168">
        <v>2021</v>
      </c>
      <c r="I6" s="169"/>
      <c r="J6" s="170"/>
      <c r="L6" s="168">
        <v>2021</v>
      </c>
      <c r="M6" s="169"/>
      <c r="N6" s="170"/>
    </row>
    <row r="7" spans="2:14" ht="30.75" thickBot="1" x14ac:dyDescent="0.4">
      <c r="B7" s="1" t="s">
        <v>8</v>
      </c>
      <c r="C7" s="1" t="s">
        <v>9</v>
      </c>
      <c r="D7" s="13" t="s">
        <v>10</v>
      </c>
      <c r="E7" s="17" t="s">
        <v>11</v>
      </c>
      <c r="F7" s="14" t="s">
        <v>12</v>
      </c>
      <c r="H7" s="171" t="s">
        <v>13</v>
      </c>
      <c r="I7" s="172"/>
      <c r="J7" s="173"/>
      <c r="L7" s="171" t="s">
        <v>14</v>
      </c>
      <c r="M7" s="172"/>
      <c r="N7" s="173"/>
    </row>
    <row r="8" spans="2:14" ht="15.75" thickBot="1" x14ac:dyDescent="0.3">
      <c r="B8" s="3" t="s">
        <v>13</v>
      </c>
      <c r="C8" s="4" t="s">
        <v>15</v>
      </c>
      <c r="D8" s="81">
        <v>1227000</v>
      </c>
      <c r="E8" s="18">
        <f>J13</f>
        <v>1.79</v>
      </c>
      <c r="F8" s="15">
        <f>D8*E8</f>
        <v>2196330</v>
      </c>
      <c r="H8" s="7" t="s">
        <v>16</v>
      </c>
      <c r="I8" s="7" t="s">
        <v>9</v>
      </c>
      <c r="J8" s="7" t="s">
        <v>17</v>
      </c>
      <c r="L8" s="7" t="s">
        <v>16</v>
      </c>
      <c r="M8" s="7" t="s">
        <v>9</v>
      </c>
      <c r="N8" s="7" t="s">
        <v>17</v>
      </c>
    </row>
    <row r="9" spans="2:14" ht="15.75" thickBot="1" x14ac:dyDescent="0.3">
      <c r="B9" s="5" t="s">
        <v>18</v>
      </c>
      <c r="C9" s="6" t="s">
        <v>15</v>
      </c>
      <c r="D9" s="82">
        <v>41000</v>
      </c>
      <c r="E9" s="19">
        <f>N13</f>
        <v>0.99</v>
      </c>
      <c r="F9" s="16">
        <f>D9*E9</f>
        <v>40590</v>
      </c>
      <c r="H9" s="33" t="s">
        <v>19</v>
      </c>
      <c r="I9" s="33" t="s">
        <v>20</v>
      </c>
      <c r="J9" s="34">
        <v>0.3</v>
      </c>
      <c r="L9" s="33" t="s">
        <v>19</v>
      </c>
      <c r="M9" s="33" t="s">
        <v>20</v>
      </c>
      <c r="N9" s="34">
        <v>0.3</v>
      </c>
    </row>
    <row r="10" spans="2:14" ht="15.75" thickBot="1" x14ac:dyDescent="0.3">
      <c r="F10" s="20">
        <f>SUM(F8:F9)</f>
        <v>2236920</v>
      </c>
      <c r="H10" s="31" t="s">
        <v>21</v>
      </c>
      <c r="I10" s="31" t="s">
        <v>20</v>
      </c>
      <c r="J10" s="32">
        <v>1.38</v>
      </c>
      <c r="L10" s="31" t="s">
        <v>21</v>
      </c>
      <c r="M10" s="31" t="s">
        <v>20</v>
      </c>
      <c r="N10" s="32">
        <v>0.63</v>
      </c>
    </row>
    <row r="11" spans="2:14" x14ac:dyDescent="0.25">
      <c r="H11" s="31" t="s">
        <v>22</v>
      </c>
      <c r="I11" s="31" t="s">
        <v>20</v>
      </c>
      <c r="J11" s="86">
        <v>0.01</v>
      </c>
      <c r="L11" s="31" t="s">
        <v>23</v>
      </c>
      <c r="M11" s="31" t="s">
        <v>20</v>
      </c>
      <c r="N11" s="86">
        <v>0.01</v>
      </c>
    </row>
    <row r="12" spans="2:14" ht="15.75" thickBot="1" x14ac:dyDescent="0.3">
      <c r="H12" s="31" t="s">
        <v>24</v>
      </c>
      <c r="I12" s="31" t="s">
        <v>20</v>
      </c>
      <c r="J12" s="32">
        <v>0.1</v>
      </c>
      <c r="L12" s="31" t="s">
        <v>24</v>
      </c>
      <c r="M12" s="33" t="s">
        <v>20</v>
      </c>
      <c r="N12" s="34">
        <v>0.05</v>
      </c>
    </row>
    <row r="13" spans="2:14" ht="15.75" thickBot="1" x14ac:dyDescent="0.3">
      <c r="H13" s="10" t="s">
        <v>25</v>
      </c>
      <c r="I13" s="12"/>
      <c r="J13" s="11">
        <f>SUM(J9:J12)</f>
        <v>1.79</v>
      </c>
      <c r="L13" s="10" t="s">
        <v>25</v>
      </c>
      <c r="M13" s="12"/>
      <c r="N13" s="11">
        <f>SUM(N9:N12)</f>
        <v>0.99</v>
      </c>
    </row>
    <row r="15" spans="2:14" ht="15.75" thickBot="1" x14ac:dyDescent="0.3"/>
    <row r="16" spans="2:14" ht="24" thickBot="1" x14ac:dyDescent="0.4">
      <c r="B16" s="83" t="s">
        <v>26</v>
      </c>
      <c r="C16" s="84"/>
      <c r="D16" s="84"/>
      <c r="E16" s="84"/>
      <c r="F16" s="37"/>
      <c r="H16" s="168">
        <v>2022</v>
      </c>
      <c r="I16" s="169"/>
      <c r="J16" s="170"/>
      <c r="L16" s="168">
        <v>2022</v>
      </c>
      <c r="M16" s="169"/>
      <c r="N16" s="170"/>
    </row>
    <row r="17" spans="2:14" ht="30.75" thickBot="1" x14ac:dyDescent="0.4">
      <c r="B17" s="1" t="s">
        <v>8</v>
      </c>
      <c r="C17" s="1" t="s">
        <v>9</v>
      </c>
      <c r="D17" s="2" t="s">
        <v>10</v>
      </c>
      <c r="E17" s="14" t="s">
        <v>11</v>
      </c>
      <c r="F17" s="14" t="s">
        <v>12</v>
      </c>
      <c r="H17" s="171" t="s">
        <v>13</v>
      </c>
      <c r="I17" s="172"/>
      <c r="J17" s="173"/>
      <c r="L17" s="171" t="s">
        <v>14</v>
      </c>
      <c r="M17" s="172"/>
      <c r="N17" s="173"/>
    </row>
    <row r="18" spans="2:14" ht="15.75" thickBot="1" x14ac:dyDescent="0.3">
      <c r="B18" s="3" t="s">
        <v>13</v>
      </c>
      <c r="C18" s="4" t="s">
        <v>15</v>
      </c>
      <c r="D18" s="81">
        <v>1787000</v>
      </c>
      <c r="E18" s="15">
        <f>J23</f>
        <v>1.79</v>
      </c>
      <c r="F18" s="15">
        <f>D18*E18</f>
        <v>3198730</v>
      </c>
      <c r="H18" s="7" t="s">
        <v>16</v>
      </c>
      <c r="I18" s="7" t="s">
        <v>9</v>
      </c>
      <c r="J18" s="7" t="s">
        <v>17</v>
      </c>
      <c r="L18" s="7" t="s">
        <v>16</v>
      </c>
      <c r="M18" s="7" t="s">
        <v>9</v>
      </c>
      <c r="N18" s="7" t="s">
        <v>17</v>
      </c>
    </row>
    <row r="19" spans="2:14" ht="15.75" thickBot="1" x14ac:dyDescent="0.3">
      <c r="B19" s="5" t="s">
        <v>18</v>
      </c>
      <c r="C19" s="6" t="s">
        <v>15</v>
      </c>
      <c r="D19" s="82">
        <v>156000</v>
      </c>
      <c r="E19" s="16">
        <f>N23</f>
        <v>0.99</v>
      </c>
      <c r="F19" s="16">
        <f>D19*E19</f>
        <v>154440</v>
      </c>
      <c r="H19" s="33" t="s">
        <v>19</v>
      </c>
      <c r="I19" s="33" t="s">
        <v>20</v>
      </c>
      <c r="J19" s="34">
        <f>J9</f>
        <v>0.3</v>
      </c>
      <c r="L19" s="33" t="s">
        <v>19</v>
      </c>
      <c r="M19" s="33" t="s">
        <v>20</v>
      </c>
      <c r="N19" s="34">
        <f>N9</f>
        <v>0.3</v>
      </c>
    </row>
    <row r="20" spans="2:14" ht="15.75" thickBot="1" x14ac:dyDescent="0.3">
      <c r="F20" s="20">
        <f>SUM(F18:F19)</f>
        <v>3353170</v>
      </c>
      <c r="H20" s="31" t="s">
        <v>21</v>
      </c>
      <c r="I20" s="31" t="s">
        <v>20</v>
      </c>
      <c r="J20" s="32">
        <f>J10</f>
        <v>1.38</v>
      </c>
      <c r="L20" s="31" t="s">
        <v>21</v>
      </c>
      <c r="M20" s="31" t="s">
        <v>20</v>
      </c>
      <c r="N20" s="34">
        <f t="shared" ref="N20:N22" si="0">N10</f>
        <v>0.63</v>
      </c>
    </row>
    <row r="21" spans="2:14" x14ac:dyDescent="0.25">
      <c r="H21" s="31" t="s">
        <v>22</v>
      </c>
      <c r="I21" s="31" t="s">
        <v>20</v>
      </c>
      <c r="J21" s="86">
        <f>J11</f>
        <v>0.01</v>
      </c>
      <c r="L21" s="31" t="s">
        <v>22</v>
      </c>
      <c r="M21" s="31" t="s">
        <v>20</v>
      </c>
      <c r="N21" s="34">
        <f t="shared" si="0"/>
        <v>0.01</v>
      </c>
    </row>
    <row r="22" spans="2:14" ht="15.75" thickBot="1" x14ac:dyDescent="0.3">
      <c r="H22" s="31" t="s">
        <v>24</v>
      </c>
      <c r="I22" s="31" t="s">
        <v>20</v>
      </c>
      <c r="J22" s="32">
        <f>J12</f>
        <v>0.1</v>
      </c>
      <c r="L22" s="31" t="s">
        <v>24</v>
      </c>
      <c r="M22" s="31" t="s">
        <v>20</v>
      </c>
      <c r="N22" s="34">
        <f t="shared" si="0"/>
        <v>0.05</v>
      </c>
    </row>
    <row r="23" spans="2:14" ht="15.75" thickBot="1" x14ac:dyDescent="0.3">
      <c r="H23" s="10" t="s">
        <v>25</v>
      </c>
      <c r="I23" s="12"/>
      <c r="J23" s="11">
        <f>SUM(J19:J22)</f>
        <v>1.79</v>
      </c>
      <c r="L23" s="10" t="s">
        <v>25</v>
      </c>
      <c r="M23" s="12"/>
      <c r="N23" s="11">
        <f>SUM(N19:N22)</f>
        <v>0.99</v>
      </c>
    </row>
    <row r="25" spans="2:14" ht="15.75" thickBot="1" x14ac:dyDescent="0.3"/>
    <row r="26" spans="2:14" ht="24" thickBot="1" x14ac:dyDescent="0.4">
      <c r="B26" s="166" t="s">
        <v>27</v>
      </c>
      <c r="C26" s="167"/>
      <c r="D26" s="167"/>
      <c r="E26" s="84"/>
      <c r="F26" s="37"/>
      <c r="H26" s="168">
        <v>2023</v>
      </c>
      <c r="I26" s="169"/>
      <c r="J26" s="170"/>
      <c r="L26" s="168">
        <v>2023</v>
      </c>
      <c r="M26" s="169"/>
      <c r="N26" s="170"/>
    </row>
    <row r="27" spans="2:14" ht="30.75" thickBot="1" x14ac:dyDescent="0.4">
      <c r="B27" s="1" t="s">
        <v>8</v>
      </c>
      <c r="C27" s="1" t="s">
        <v>9</v>
      </c>
      <c r="D27" s="2" t="s">
        <v>10</v>
      </c>
      <c r="E27" s="14" t="s">
        <v>11</v>
      </c>
      <c r="F27" s="14" t="s">
        <v>12</v>
      </c>
      <c r="H27" s="171" t="s">
        <v>13</v>
      </c>
      <c r="I27" s="172"/>
      <c r="J27" s="173"/>
      <c r="L27" s="171" t="s">
        <v>14</v>
      </c>
      <c r="M27" s="172"/>
      <c r="N27" s="173"/>
    </row>
    <row r="28" spans="2:14" ht="15.75" thickBot="1" x14ac:dyDescent="0.3">
      <c r="B28" s="3" t="s">
        <v>13</v>
      </c>
      <c r="C28" s="4" t="s">
        <v>15</v>
      </c>
      <c r="D28" s="81">
        <v>1473000</v>
      </c>
      <c r="E28" s="15">
        <f>J33</f>
        <v>1.79</v>
      </c>
      <c r="F28" s="15">
        <f>D28*E28</f>
        <v>2636670</v>
      </c>
      <c r="H28" s="7" t="s">
        <v>16</v>
      </c>
      <c r="I28" s="7" t="s">
        <v>9</v>
      </c>
      <c r="J28" s="7" t="s">
        <v>17</v>
      </c>
      <c r="L28" s="7" t="s">
        <v>16</v>
      </c>
      <c r="M28" s="7" t="s">
        <v>9</v>
      </c>
      <c r="N28" s="7" t="s">
        <v>17</v>
      </c>
    </row>
    <row r="29" spans="2:14" ht="15.75" thickBot="1" x14ac:dyDescent="0.3">
      <c r="B29" s="5" t="s">
        <v>18</v>
      </c>
      <c r="C29" s="6" t="s">
        <v>15</v>
      </c>
      <c r="D29" s="82">
        <v>58000</v>
      </c>
      <c r="E29" s="16">
        <f>N33</f>
        <v>0.99</v>
      </c>
      <c r="F29" s="16">
        <f>D29*E29</f>
        <v>57420</v>
      </c>
      <c r="H29" s="33" t="s">
        <v>19</v>
      </c>
      <c r="I29" s="33" t="s">
        <v>20</v>
      </c>
      <c r="J29" s="34">
        <f>J19</f>
        <v>0.3</v>
      </c>
      <c r="L29" s="33" t="s">
        <v>19</v>
      </c>
      <c r="M29" s="33" t="s">
        <v>20</v>
      </c>
      <c r="N29" s="34">
        <f>N19</f>
        <v>0.3</v>
      </c>
    </row>
    <row r="30" spans="2:14" ht="15.75" thickBot="1" x14ac:dyDescent="0.3">
      <c r="F30" s="20">
        <f>SUM(F28:F29)</f>
        <v>2694090</v>
      </c>
      <c r="H30" s="31" t="s">
        <v>21</v>
      </c>
      <c r="I30" s="31" t="s">
        <v>20</v>
      </c>
      <c r="J30" s="34">
        <f t="shared" ref="J30:J32" si="1">J20</f>
        <v>1.38</v>
      </c>
      <c r="L30" s="31" t="s">
        <v>21</v>
      </c>
      <c r="M30" s="31" t="s">
        <v>20</v>
      </c>
      <c r="N30" s="34">
        <f t="shared" ref="N30:N32" si="2">N20</f>
        <v>0.63</v>
      </c>
    </row>
    <row r="31" spans="2:14" x14ac:dyDescent="0.25">
      <c r="H31" s="31" t="s">
        <v>22</v>
      </c>
      <c r="I31" s="31" t="s">
        <v>20</v>
      </c>
      <c r="J31" s="34">
        <f t="shared" si="1"/>
        <v>0.01</v>
      </c>
      <c r="L31" s="31" t="s">
        <v>22</v>
      </c>
      <c r="M31" s="31" t="s">
        <v>20</v>
      </c>
      <c r="N31" s="34">
        <f t="shared" si="2"/>
        <v>0.01</v>
      </c>
    </row>
    <row r="32" spans="2:14" ht="15.75" thickBot="1" x14ac:dyDescent="0.3">
      <c r="H32" s="31" t="s">
        <v>24</v>
      </c>
      <c r="I32" s="31" t="s">
        <v>20</v>
      </c>
      <c r="J32" s="34">
        <f t="shared" si="1"/>
        <v>0.1</v>
      </c>
      <c r="L32" s="31" t="s">
        <v>24</v>
      </c>
      <c r="M32" s="31" t="s">
        <v>20</v>
      </c>
      <c r="N32" s="34">
        <f t="shared" si="2"/>
        <v>0.05</v>
      </c>
    </row>
    <row r="33" spans="2:14" ht="15.75" thickBot="1" x14ac:dyDescent="0.3">
      <c r="H33" s="10" t="s">
        <v>25</v>
      </c>
      <c r="I33" s="12"/>
      <c r="J33" s="11">
        <f>SUM(J29:J32)</f>
        <v>1.79</v>
      </c>
      <c r="L33" s="10" t="s">
        <v>25</v>
      </c>
      <c r="M33" s="12"/>
      <c r="N33" s="11">
        <f>SUM(N29:N32)</f>
        <v>0.99</v>
      </c>
    </row>
    <row r="35" spans="2:14" ht="15.75" thickBot="1" x14ac:dyDescent="0.3"/>
    <row r="36" spans="2:14" ht="24" thickBot="1" x14ac:dyDescent="0.4">
      <c r="B36" s="166" t="s">
        <v>28</v>
      </c>
      <c r="C36" s="167"/>
      <c r="D36" s="167"/>
      <c r="E36" s="84"/>
      <c r="F36" s="37"/>
      <c r="H36" s="168">
        <v>2024</v>
      </c>
      <c r="I36" s="169"/>
      <c r="J36" s="170"/>
      <c r="L36" s="168">
        <v>2024</v>
      </c>
      <c r="M36" s="169"/>
      <c r="N36" s="170"/>
    </row>
    <row r="37" spans="2:14" ht="30.75" thickBot="1" x14ac:dyDescent="0.4">
      <c r="B37" s="1" t="s">
        <v>8</v>
      </c>
      <c r="C37" s="1" t="s">
        <v>9</v>
      </c>
      <c r="D37" s="2" t="s">
        <v>10</v>
      </c>
      <c r="E37" s="14" t="s">
        <v>11</v>
      </c>
      <c r="F37" s="14" t="s">
        <v>12</v>
      </c>
      <c r="H37" s="171" t="s">
        <v>13</v>
      </c>
      <c r="I37" s="172"/>
      <c r="J37" s="173"/>
      <c r="L37" s="171" t="s">
        <v>14</v>
      </c>
      <c r="M37" s="172"/>
      <c r="N37" s="173"/>
    </row>
    <row r="38" spans="2:14" ht="15.75" thickBot="1" x14ac:dyDescent="0.3">
      <c r="B38" s="3" t="s">
        <v>13</v>
      </c>
      <c r="C38" s="4" t="s">
        <v>15</v>
      </c>
      <c r="D38" s="81">
        <v>1587000</v>
      </c>
      <c r="E38" s="15">
        <f>J43</f>
        <v>1.79</v>
      </c>
      <c r="F38" s="15">
        <f>D38*E38</f>
        <v>2840730</v>
      </c>
      <c r="H38" s="7" t="s">
        <v>16</v>
      </c>
      <c r="I38" s="7" t="s">
        <v>9</v>
      </c>
      <c r="J38" s="7" t="s">
        <v>17</v>
      </c>
      <c r="L38" s="7" t="s">
        <v>16</v>
      </c>
      <c r="M38" s="7" t="s">
        <v>9</v>
      </c>
      <c r="N38" s="7" t="s">
        <v>17</v>
      </c>
    </row>
    <row r="39" spans="2:14" ht="15.75" thickBot="1" x14ac:dyDescent="0.3">
      <c r="B39" s="5" t="s">
        <v>18</v>
      </c>
      <c r="C39" s="6" t="s">
        <v>15</v>
      </c>
      <c r="D39" s="82">
        <v>55000</v>
      </c>
      <c r="E39" s="16">
        <f>N43</f>
        <v>0.99</v>
      </c>
      <c r="F39" s="16">
        <f>D39*E39</f>
        <v>54450</v>
      </c>
      <c r="H39" s="33" t="s">
        <v>19</v>
      </c>
      <c r="I39" s="33" t="s">
        <v>20</v>
      </c>
      <c r="J39" s="34">
        <f>J29</f>
        <v>0.3</v>
      </c>
      <c r="L39" s="33" t="s">
        <v>19</v>
      </c>
      <c r="M39" s="33" t="s">
        <v>20</v>
      </c>
      <c r="N39" s="34">
        <f>N29</f>
        <v>0.3</v>
      </c>
    </row>
    <row r="40" spans="2:14" ht="15.75" thickBot="1" x14ac:dyDescent="0.3">
      <c r="F40" s="20">
        <f>SUM(F38:F39)</f>
        <v>2895180</v>
      </c>
      <c r="H40" s="31" t="s">
        <v>21</v>
      </c>
      <c r="I40" s="31" t="s">
        <v>20</v>
      </c>
      <c r="J40" s="34">
        <f t="shared" ref="J40:J42" si="3">J30</f>
        <v>1.38</v>
      </c>
      <c r="L40" s="31" t="s">
        <v>21</v>
      </c>
      <c r="M40" s="31" t="s">
        <v>20</v>
      </c>
      <c r="N40" s="34">
        <f t="shared" ref="N40:N42" si="4">N30</f>
        <v>0.63</v>
      </c>
    </row>
    <row r="41" spans="2:14" x14ac:dyDescent="0.25">
      <c r="H41" s="31" t="s">
        <v>22</v>
      </c>
      <c r="I41" s="31" t="s">
        <v>20</v>
      </c>
      <c r="J41" s="34">
        <f t="shared" si="3"/>
        <v>0.01</v>
      </c>
      <c r="L41" s="31" t="s">
        <v>22</v>
      </c>
      <c r="M41" s="31" t="s">
        <v>20</v>
      </c>
      <c r="N41" s="34">
        <f t="shared" si="4"/>
        <v>0.01</v>
      </c>
    </row>
    <row r="42" spans="2:14" ht="15.75" thickBot="1" x14ac:dyDescent="0.3">
      <c r="H42" s="31" t="s">
        <v>24</v>
      </c>
      <c r="I42" s="31" t="s">
        <v>20</v>
      </c>
      <c r="J42" s="34">
        <f t="shared" si="3"/>
        <v>0.1</v>
      </c>
      <c r="L42" s="31" t="s">
        <v>24</v>
      </c>
      <c r="M42" s="31" t="s">
        <v>20</v>
      </c>
      <c r="N42" s="34">
        <f t="shared" si="4"/>
        <v>0.05</v>
      </c>
    </row>
    <row r="43" spans="2:14" ht="15.75" thickBot="1" x14ac:dyDescent="0.3">
      <c r="H43" s="10" t="s">
        <v>25</v>
      </c>
      <c r="I43" s="12"/>
      <c r="J43" s="11">
        <f>SUM(J39:J42)</f>
        <v>1.79</v>
      </c>
      <c r="L43" s="10" t="s">
        <v>25</v>
      </c>
      <c r="M43" s="12"/>
      <c r="N43" s="11">
        <f>SUM(N39:N42)</f>
        <v>0.99</v>
      </c>
    </row>
    <row r="46" spans="2:14" ht="15.75" thickBot="1" x14ac:dyDescent="0.3"/>
    <row r="47" spans="2:14" ht="24" thickBot="1" x14ac:dyDescent="0.4">
      <c r="B47" s="166" t="s">
        <v>29</v>
      </c>
      <c r="C47" s="167"/>
      <c r="D47" s="167"/>
      <c r="E47" s="84"/>
      <c r="F47" s="37"/>
      <c r="H47" s="168">
        <v>2025</v>
      </c>
      <c r="I47" s="169"/>
      <c r="J47" s="170"/>
      <c r="L47" s="168">
        <v>2025</v>
      </c>
      <c r="M47" s="169"/>
      <c r="N47" s="170"/>
    </row>
    <row r="48" spans="2:14" ht="30.75" thickBot="1" x14ac:dyDescent="0.4">
      <c r="B48" s="1" t="s">
        <v>8</v>
      </c>
      <c r="C48" s="1" t="s">
        <v>9</v>
      </c>
      <c r="D48" s="2" t="s">
        <v>10</v>
      </c>
      <c r="E48" s="14" t="s">
        <v>11</v>
      </c>
      <c r="F48" s="14" t="s">
        <v>12</v>
      </c>
      <c r="H48" s="171" t="s">
        <v>13</v>
      </c>
      <c r="I48" s="172"/>
      <c r="J48" s="173"/>
      <c r="L48" s="171" t="s">
        <v>14</v>
      </c>
      <c r="M48" s="172"/>
      <c r="N48" s="173"/>
    </row>
    <row r="49" spans="2:14" ht="15.75" thickBot="1" x14ac:dyDescent="0.3">
      <c r="B49" s="3" t="s">
        <v>13</v>
      </c>
      <c r="C49" s="4" t="s">
        <v>15</v>
      </c>
      <c r="D49" s="81">
        <v>1659000</v>
      </c>
      <c r="E49" s="15">
        <f>J54</f>
        <v>1.79</v>
      </c>
      <c r="F49" s="15">
        <f>D49*E49</f>
        <v>2969610</v>
      </c>
      <c r="H49" s="7" t="s">
        <v>16</v>
      </c>
      <c r="I49" s="7" t="s">
        <v>9</v>
      </c>
      <c r="J49" s="7" t="s">
        <v>17</v>
      </c>
      <c r="L49" s="7" t="s">
        <v>16</v>
      </c>
      <c r="M49" s="7" t="s">
        <v>9</v>
      </c>
      <c r="N49" s="7" t="s">
        <v>17</v>
      </c>
    </row>
    <row r="50" spans="2:14" ht="15.75" thickBot="1" x14ac:dyDescent="0.3">
      <c r="B50" s="5" t="s">
        <v>18</v>
      </c>
      <c r="C50" s="6" t="s">
        <v>15</v>
      </c>
      <c r="D50" s="82">
        <v>57000</v>
      </c>
      <c r="E50" s="16">
        <f>N54</f>
        <v>0.99</v>
      </c>
      <c r="F50" s="16">
        <f>D50*E50</f>
        <v>56430</v>
      </c>
      <c r="H50" s="33" t="s">
        <v>19</v>
      </c>
      <c r="I50" s="33" t="s">
        <v>20</v>
      </c>
      <c r="J50" s="34">
        <f>J39</f>
        <v>0.3</v>
      </c>
      <c r="L50" s="33" t="s">
        <v>19</v>
      </c>
      <c r="M50" s="33" t="s">
        <v>20</v>
      </c>
      <c r="N50" s="34">
        <f>N39</f>
        <v>0.3</v>
      </c>
    </row>
    <row r="51" spans="2:14" ht="15.75" thickBot="1" x14ac:dyDescent="0.3">
      <c r="F51" s="20">
        <f>SUM(F49:F50)</f>
        <v>3026040</v>
      </c>
      <c r="H51" s="31" t="s">
        <v>21</v>
      </c>
      <c r="I51" s="31" t="s">
        <v>20</v>
      </c>
      <c r="J51" s="34">
        <f t="shared" ref="J51:J53" si="5">J40</f>
        <v>1.38</v>
      </c>
      <c r="L51" s="31" t="s">
        <v>21</v>
      </c>
      <c r="M51" s="31" t="s">
        <v>20</v>
      </c>
      <c r="N51" s="34">
        <f t="shared" ref="N51:N53" si="6">N40</f>
        <v>0.63</v>
      </c>
    </row>
    <row r="52" spans="2:14" x14ac:dyDescent="0.25">
      <c r="H52" s="31" t="s">
        <v>22</v>
      </c>
      <c r="I52" s="31" t="s">
        <v>20</v>
      </c>
      <c r="J52" s="34">
        <f t="shared" si="5"/>
        <v>0.01</v>
      </c>
      <c r="L52" s="31" t="s">
        <v>22</v>
      </c>
      <c r="M52" s="31" t="s">
        <v>20</v>
      </c>
      <c r="N52" s="34">
        <f t="shared" si="6"/>
        <v>0.01</v>
      </c>
    </row>
    <row r="53" spans="2:14" ht="15.75" thickBot="1" x14ac:dyDescent="0.3">
      <c r="H53" s="31" t="s">
        <v>24</v>
      </c>
      <c r="I53" s="31" t="s">
        <v>20</v>
      </c>
      <c r="J53" s="34">
        <f t="shared" si="5"/>
        <v>0.1</v>
      </c>
      <c r="L53" s="31" t="s">
        <v>24</v>
      </c>
      <c r="M53" s="31" t="s">
        <v>20</v>
      </c>
      <c r="N53" s="34">
        <f t="shared" si="6"/>
        <v>0.05</v>
      </c>
    </row>
    <row r="54" spans="2:14" ht="15.75" thickBot="1" x14ac:dyDescent="0.3">
      <c r="H54" s="10" t="s">
        <v>25</v>
      </c>
      <c r="I54" s="12"/>
      <c r="J54" s="11">
        <f>SUM(J50:J53)</f>
        <v>1.79</v>
      </c>
      <c r="L54" s="10" t="s">
        <v>25</v>
      </c>
      <c r="M54" s="12"/>
      <c r="N54" s="11">
        <f>SUM(N50:N53)</f>
        <v>0.99</v>
      </c>
    </row>
    <row r="56" spans="2:14" ht="15.75" thickBot="1" x14ac:dyDescent="0.3"/>
    <row r="57" spans="2:14" ht="24" thickBot="1" x14ac:dyDescent="0.4">
      <c r="B57" s="166" t="s">
        <v>30</v>
      </c>
      <c r="C57" s="167"/>
      <c r="D57" s="167"/>
      <c r="E57" s="84"/>
      <c r="F57" s="37"/>
      <c r="H57" s="168">
        <v>2026</v>
      </c>
      <c r="I57" s="169"/>
      <c r="J57" s="170"/>
      <c r="L57" s="168">
        <v>2026</v>
      </c>
      <c r="M57" s="169"/>
      <c r="N57" s="170"/>
    </row>
    <row r="58" spans="2:14" ht="30.75" thickBot="1" x14ac:dyDescent="0.4">
      <c r="B58" s="1" t="s">
        <v>8</v>
      </c>
      <c r="C58" s="1" t="s">
        <v>9</v>
      </c>
      <c r="D58" s="2" t="s">
        <v>10</v>
      </c>
      <c r="E58" s="14" t="s">
        <v>11</v>
      </c>
      <c r="F58" s="14" t="s">
        <v>12</v>
      </c>
      <c r="H58" s="171" t="s">
        <v>13</v>
      </c>
      <c r="I58" s="172"/>
      <c r="J58" s="173"/>
      <c r="L58" s="171" t="s">
        <v>14</v>
      </c>
      <c r="M58" s="172"/>
      <c r="N58" s="173"/>
    </row>
    <row r="59" spans="2:14" ht="15.75" thickBot="1" x14ac:dyDescent="0.3">
      <c r="B59" s="3" t="s">
        <v>13</v>
      </c>
      <c r="C59" s="4" t="s">
        <v>15</v>
      </c>
      <c r="D59" s="81">
        <v>2626000</v>
      </c>
      <c r="E59" s="15">
        <f>J64</f>
        <v>1.79</v>
      </c>
      <c r="F59" s="15">
        <f>D59*E59</f>
        <v>4700540</v>
      </c>
      <c r="H59" s="7" t="s">
        <v>16</v>
      </c>
      <c r="I59" s="7" t="s">
        <v>9</v>
      </c>
      <c r="J59" s="7" t="s">
        <v>17</v>
      </c>
      <c r="L59" s="7" t="s">
        <v>16</v>
      </c>
      <c r="M59" s="7" t="s">
        <v>9</v>
      </c>
      <c r="N59" s="7" t="s">
        <v>17</v>
      </c>
    </row>
    <row r="60" spans="2:14" ht="15.75" thickBot="1" x14ac:dyDescent="0.3">
      <c r="B60" s="5" t="s">
        <v>18</v>
      </c>
      <c r="C60" s="6" t="s">
        <v>15</v>
      </c>
      <c r="D60" s="82">
        <v>60000</v>
      </c>
      <c r="E60" s="16">
        <f>N64</f>
        <v>0.99</v>
      </c>
      <c r="F60" s="16">
        <f>D60*E60</f>
        <v>59400</v>
      </c>
      <c r="H60" s="33" t="s">
        <v>19</v>
      </c>
      <c r="I60" s="33" t="s">
        <v>20</v>
      </c>
      <c r="J60" s="34">
        <f>J50</f>
        <v>0.3</v>
      </c>
      <c r="L60" s="33" t="s">
        <v>19</v>
      </c>
      <c r="M60" s="33" t="s">
        <v>20</v>
      </c>
      <c r="N60" s="34">
        <f>N50</f>
        <v>0.3</v>
      </c>
    </row>
    <row r="61" spans="2:14" ht="15.75" thickBot="1" x14ac:dyDescent="0.3">
      <c r="F61" s="20">
        <f>SUM(F59:F60)</f>
        <v>4759940</v>
      </c>
      <c r="H61" s="31" t="s">
        <v>21</v>
      </c>
      <c r="I61" s="31" t="s">
        <v>20</v>
      </c>
      <c r="J61" s="34">
        <f t="shared" ref="J61:J63" si="7">J51</f>
        <v>1.38</v>
      </c>
      <c r="L61" s="31" t="s">
        <v>21</v>
      </c>
      <c r="M61" s="31" t="s">
        <v>20</v>
      </c>
      <c r="N61" s="34">
        <f t="shared" ref="N61:N63" si="8">N51</f>
        <v>0.63</v>
      </c>
    </row>
    <row r="62" spans="2:14" x14ac:dyDescent="0.25">
      <c r="H62" s="31" t="s">
        <v>22</v>
      </c>
      <c r="I62" s="31" t="s">
        <v>20</v>
      </c>
      <c r="J62" s="34">
        <f t="shared" si="7"/>
        <v>0.01</v>
      </c>
      <c r="L62" s="31" t="s">
        <v>22</v>
      </c>
      <c r="M62" s="31" t="s">
        <v>20</v>
      </c>
      <c r="N62" s="34">
        <f t="shared" si="8"/>
        <v>0.01</v>
      </c>
    </row>
    <row r="63" spans="2:14" ht="15.75" thickBot="1" x14ac:dyDescent="0.3">
      <c r="H63" s="31" t="s">
        <v>24</v>
      </c>
      <c r="I63" s="31" t="s">
        <v>20</v>
      </c>
      <c r="J63" s="34">
        <f t="shared" si="7"/>
        <v>0.1</v>
      </c>
      <c r="L63" s="31" t="s">
        <v>24</v>
      </c>
      <c r="M63" s="31" t="s">
        <v>20</v>
      </c>
      <c r="N63" s="34">
        <f t="shared" si="8"/>
        <v>0.05</v>
      </c>
    </row>
    <row r="64" spans="2:14" ht="15.75" thickBot="1" x14ac:dyDescent="0.3">
      <c r="H64" s="10" t="s">
        <v>25</v>
      </c>
      <c r="I64" s="12"/>
      <c r="J64" s="11">
        <f>SUM(J60:J63)</f>
        <v>1.79</v>
      </c>
      <c r="L64" s="10" t="s">
        <v>25</v>
      </c>
      <c r="M64" s="12"/>
      <c r="N64" s="11">
        <f>SUM(N60:N63)</f>
        <v>0.99</v>
      </c>
    </row>
    <row r="66" spans="2:14" ht="15.75" thickBot="1" x14ac:dyDescent="0.3"/>
    <row r="67" spans="2:14" ht="24" thickBot="1" x14ac:dyDescent="0.4">
      <c r="B67" s="166" t="s">
        <v>31</v>
      </c>
      <c r="C67" s="167"/>
      <c r="D67" s="167"/>
      <c r="E67" s="84"/>
      <c r="F67" s="37"/>
      <c r="H67" s="168">
        <v>2027</v>
      </c>
      <c r="I67" s="169"/>
      <c r="J67" s="170"/>
      <c r="L67" s="168">
        <v>2027</v>
      </c>
      <c r="M67" s="169"/>
      <c r="N67" s="170"/>
    </row>
    <row r="68" spans="2:14" ht="30.75" thickBot="1" x14ac:dyDescent="0.4">
      <c r="B68" s="1" t="s">
        <v>8</v>
      </c>
      <c r="C68" s="1" t="s">
        <v>9</v>
      </c>
      <c r="D68" s="2" t="s">
        <v>10</v>
      </c>
      <c r="E68" s="14" t="s">
        <v>11</v>
      </c>
      <c r="F68" s="14" t="s">
        <v>12</v>
      </c>
      <c r="H68" s="171" t="s">
        <v>13</v>
      </c>
      <c r="I68" s="172"/>
      <c r="J68" s="173"/>
      <c r="L68" s="171" t="s">
        <v>14</v>
      </c>
      <c r="M68" s="172"/>
      <c r="N68" s="173"/>
    </row>
    <row r="69" spans="2:14" ht="15.75" thickBot="1" x14ac:dyDescent="0.3">
      <c r="B69" s="3" t="s">
        <v>13</v>
      </c>
      <c r="C69" s="4" t="s">
        <v>15</v>
      </c>
      <c r="D69" s="81">
        <v>3511000</v>
      </c>
      <c r="E69" s="15">
        <f>J74</f>
        <v>1.79</v>
      </c>
      <c r="F69" s="15">
        <f>D69*E69</f>
        <v>6284690</v>
      </c>
      <c r="H69" s="7" t="s">
        <v>16</v>
      </c>
      <c r="I69" s="7" t="s">
        <v>9</v>
      </c>
      <c r="J69" s="7" t="s">
        <v>17</v>
      </c>
      <c r="L69" s="7" t="s">
        <v>16</v>
      </c>
      <c r="M69" s="7" t="s">
        <v>9</v>
      </c>
      <c r="N69" s="7" t="s">
        <v>17</v>
      </c>
    </row>
    <row r="70" spans="2:14" ht="15.75" thickBot="1" x14ac:dyDescent="0.3">
      <c r="B70" s="5" t="s">
        <v>18</v>
      </c>
      <c r="C70" s="6" t="s">
        <v>15</v>
      </c>
      <c r="D70" s="82">
        <v>47000</v>
      </c>
      <c r="E70" s="16">
        <f>N74</f>
        <v>0.99</v>
      </c>
      <c r="F70" s="16">
        <f>D70*E70</f>
        <v>46530</v>
      </c>
      <c r="H70" s="33" t="s">
        <v>19</v>
      </c>
      <c r="I70" s="33" t="s">
        <v>20</v>
      </c>
      <c r="J70" s="34">
        <f>J60</f>
        <v>0.3</v>
      </c>
      <c r="L70" s="33" t="s">
        <v>19</v>
      </c>
      <c r="M70" s="33" t="s">
        <v>20</v>
      </c>
      <c r="N70" s="34">
        <f>N60</f>
        <v>0.3</v>
      </c>
    </row>
    <row r="71" spans="2:14" ht="15.75" thickBot="1" x14ac:dyDescent="0.3">
      <c r="F71" s="20">
        <f>SUM(F69:F70)</f>
        <v>6331220</v>
      </c>
      <c r="H71" s="31" t="s">
        <v>21</v>
      </c>
      <c r="I71" s="31" t="s">
        <v>20</v>
      </c>
      <c r="J71" s="34">
        <f t="shared" ref="J71:J73" si="9">J61</f>
        <v>1.38</v>
      </c>
      <c r="L71" s="31" t="s">
        <v>21</v>
      </c>
      <c r="M71" s="31" t="s">
        <v>20</v>
      </c>
      <c r="N71" s="34">
        <f t="shared" ref="N71:N73" si="10">N61</f>
        <v>0.63</v>
      </c>
    </row>
    <row r="72" spans="2:14" x14ac:dyDescent="0.25">
      <c r="H72" s="31" t="s">
        <v>22</v>
      </c>
      <c r="I72" s="31" t="s">
        <v>20</v>
      </c>
      <c r="J72" s="34">
        <f t="shared" si="9"/>
        <v>0.01</v>
      </c>
      <c r="L72" s="31" t="s">
        <v>22</v>
      </c>
      <c r="M72" s="31" t="s">
        <v>20</v>
      </c>
      <c r="N72" s="34">
        <f t="shared" si="10"/>
        <v>0.01</v>
      </c>
    </row>
    <row r="73" spans="2:14" ht="15.75" thickBot="1" x14ac:dyDescent="0.3">
      <c r="H73" s="31" t="s">
        <v>24</v>
      </c>
      <c r="I73" s="31" t="s">
        <v>20</v>
      </c>
      <c r="J73" s="34">
        <f t="shared" si="9"/>
        <v>0.1</v>
      </c>
      <c r="L73" s="31" t="s">
        <v>24</v>
      </c>
      <c r="M73" s="31" t="s">
        <v>20</v>
      </c>
      <c r="N73" s="34">
        <f t="shared" si="10"/>
        <v>0.05</v>
      </c>
    </row>
    <row r="74" spans="2:14" ht="15.75" thickBot="1" x14ac:dyDescent="0.3">
      <c r="H74" s="10" t="s">
        <v>25</v>
      </c>
      <c r="I74" s="12"/>
      <c r="J74" s="11">
        <f>SUM(J70:J73)</f>
        <v>1.79</v>
      </c>
      <c r="L74" s="10" t="s">
        <v>25</v>
      </c>
      <c r="M74" s="12"/>
      <c r="N74" s="11">
        <f>SUM(N70:N73)</f>
        <v>0.99</v>
      </c>
    </row>
    <row r="78" spans="2:14" ht="24" thickBot="1" x14ac:dyDescent="0.4">
      <c r="B78" s="174" t="s">
        <v>32</v>
      </c>
      <c r="C78" s="174"/>
      <c r="D78" s="175"/>
    </row>
    <row r="79" spans="2:14" ht="15.75" thickBot="1" x14ac:dyDescent="0.3">
      <c r="B79" s="1" t="s">
        <v>8</v>
      </c>
      <c r="C79" s="21" t="s">
        <v>9</v>
      </c>
      <c r="D79" s="21" t="s">
        <v>33</v>
      </c>
      <c r="E79" s="24" t="s">
        <v>34</v>
      </c>
    </row>
    <row r="80" spans="2:14" x14ac:dyDescent="0.25">
      <c r="B80" s="3" t="s">
        <v>13</v>
      </c>
      <c r="C80" s="22" t="s">
        <v>15</v>
      </c>
      <c r="D80" s="70">
        <f>SUM(D8,D18,D28,D38,D49,D59,D69)</f>
        <v>13870000</v>
      </c>
      <c r="E80" s="25">
        <f>SUM(F8,F18,F28,F38,F49,F59,F69)</f>
        <v>24827300</v>
      </c>
    </row>
    <row r="81" spans="2:5" ht="15.75" thickBot="1" x14ac:dyDescent="0.3">
      <c r="B81" s="5" t="s">
        <v>18</v>
      </c>
      <c r="C81" s="23" t="s">
        <v>15</v>
      </c>
      <c r="D81" s="71">
        <f>SUM(D9,D19,D29,D39,D50,D60,D70)</f>
        <v>474000</v>
      </c>
      <c r="E81" s="26">
        <f>SUM(F9,F19,F29,F39,F50,F60,F70)</f>
        <v>469260</v>
      </c>
    </row>
    <row r="82" spans="2:5" x14ac:dyDescent="0.25">
      <c r="E82" s="27">
        <f>SUM(E80:E81)</f>
        <v>25296560</v>
      </c>
    </row>
  </sheetData>
  <mergeCells count="38">
    <mergeCell ref="B78:D78"/>
    <mergeCell ref="B1:F1"/>
    <mergeCell ref="B2:F3"/>
    <mergeCell ref="H2:N3"/>
    <mergeCell ref="H67:J67"/>
    <mergeCell ref="L67:N67"/>
    <mergeCell ref="H68:J68"/>
    <mergeCell ref="L68:N68"/>
    <mergeCell ref="H57:J57"/>
    <mergeCell ref="L57:N57"/>
    <mergeCell ref="H58:J58"/>
    <mergeCell ref="H36:J36"/>
    <mergeCell ref="L36:N36"/>
    <mergeCell ref="H37:J37"/>
    <mergeCell ref="L37:N37"/>
    <mergeCell ref="L58:N58"/>
    <mergeCell ref="H47:J47"/>
    <mergeCell ref="L47:N47"/>
    <mergeCell ref="H48:J48"/>
    <mergeCell ref="L48:N48"/>
    <mergeCell ref="H17:J17"/>
    <mergeCell ref="L17:N17"/>
    <mergeCell ref="H26:J26"/>
    <mergeCell ref="L26:N26"/>
    <mergeCell ref="H27:J27"/>
    <mergeCell ref="L27:N27"/>
    <mergeCell ref="H6:J6"/>
    <mergeCell ref="H7:J7"/>
    <mergeCell ref="L6:N6"/>
    <mergeCell ref="L7:N7"/>
    <mergeCell ref="H16:J16"/>
    <mergeCell ref="L16:N16"/>
    <mergeCell ref="B57:D57"/>
    <mergeCell ref="B67:D67"/>
    <mergeCell ref="B6:D6"/>
    <mergeCell ref="B26:D26"/>
    <mergeCell ref="B36:D36"/>
    <mergeCell ref="B47:D47"/>
  </mergeCells>
  <pageMargins left="0.7" right="0.7" top="0.75" bottom="0.75" header="0.3" footer="0.3"/>
  <pageSetup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67"/>
  <sheetViews>
    <sheetView topLeftCell="A46" workbookViewId="0">
      <selection activeCell="E9" sqref="E9"/>
    </sheetView>
  </sheetViews>
  <sheetFormatPr defaultRowHeight="15" x14ac:dyDescent="0.25"/>
  <cols>
    <col min="1" max="1" width="9.140625" style="87"/>
    <col min="2" max="2" width="54.140625" style="87" customWidth="1"/>
    <col min="3" max="3" width="9.140625" style="87"/>
    <col min="4" max="5" width="15.42578125" style="87" bestFit="1" customWidth="1"/>
    <col min="6" max="6" width="14.140625" style="87" customWidth="1"/>
    <col min="7" max="7" width="15.28515625" style="87" customWidth="1"/>
    <col min="8" max="16384" width="9.140625" style="87"/>
  </cols>
  <sheetData>
    <row r="1" spans="2:7" ht="32.25" thickBot="1" x14ac:dyDescent="0.55000000000000004">
      <c r="B1" s="191" t="s">
        <v>35</v>
      </c>
      <c r="C1" s="191"/>
      <c r="D1" s="191"/>
      <c r="E1" s="191"/>
      <c r="F1" s="191"/>
      <c r="G1" s="191"/>
    </row>
    <row r="2" spans="2:7" ht="51" customHeight="1" thickBot="1" x14ac:dyDescent="0.3">
      <c r="B2" s="192" t="s">
        <v>71</v>
      </c>
      <c r="C2" s="193"/>
      <c r="D2" s="193"/>
      <c r="E2" s="193"/>
      <c r="F2" s="193"/>
      <c r="G2" s="194"/>
    </row>
    <row r="3" spans="2:7" ht="20.25" customHeight="1" x14ac:dyDescent="0.5">
      <c r="B3" s="88"/>
      <c r="C3" s="88"/>
      <c r="D3" s="88"/>
      <c r="E3" s="88"/>
      <c r="F3" s="88"/>
      <c r="G3" s="88"/>
    </row>
    <row r="4" spans="2:7" ht="18.75" customHeight="1" x14ac:dyDescent="0.5">
      <c r="B4" s="88"/>
      <c r="C4" s="88"/>
      <c r="D4" s="88"/>
      <c r="E4" s="88"/>
      <c r="F4" s="88"/>
      <c r="G4" s="88"/>
    </row>
    <row r="5" spans="2:7" ht="24" thickBot="1" x14ac:dyDescent="0.4">
      <c r="B5" s="190" t="s">
        <v>7</v>
      </c>
      <c r="C5" s="190"/>
      <c r="D5" s="190"/>
      <c r="E5" s="190"/>
      <c r="F5" s="190"/>
      <c r="G5" s="190"/>
    </row>
    <row r="6" spans="2:7" ht="30.75" thickBot="1" x14ac:dyDescent="0.3">
      <c r="B6" s="89" t="s">
        <v>36</v>
      </c>
      <c r="C6" s="90" t="s">
        <v>9</v>
      </c>
      <c r="D6" s="91" t="s">
        <v>10</v>
      </c>
      <c r="E6" s="92" t="s">
        <v>17</v>
      </c>
      <c r="F6" s="92" t="s">
        <v>34</v>
      </c>
    </row>
    <row r="7" spans="2:7" ht="15.75" thickBot="1" x14ac:dyDescent="0.3">
      <c r="B7" s="93" t="s">
        <v>37</v>
      </c>
      <c r="C7" s="94" t="s">
        <v>15</v>
      </c>
      <c r="D7" s="95">
        <v>5900000</v>
      </c>
      <c r="E7" s="29">
        <v>0.35</v>
      </c>
      <c r="F7" s="96">
        <f>D7*E7</f>
        <v>2064999.9999999998</v>
      </c>
    </row>
    <row r="8" spans="2:7" ht="15.75" thickBot="1" x14ac:dyDescent="0.3">
      <c r="B8" s="97" t="s">
        <v>38</v>
      </c>
      <c r="C8" s="98" t="s">
        <v>15</v>
      </c>
      <c r="D8" s="99">
        <v>1200000</v>
      </c>
      <c r="E8" s="8">
        <v>0.4</v>
      </c>
      <c r="F8" s="96">
        <f>D8*E8</f>
        <v>480000</v>
      </c>
    </row>
    <row r="9" spans="2:7" ht="15.75" thickBot="1" x14ac:dyDescent="0.3">
      <c r="B9" s="97" t="s">
        <v>39</v>
      </c>
      <c r="C9" s="98" t="s">
        <v>15</v>
      </c>
      <c r="D9" s="99">
        <v>23000</v>
      </c>
      <c r="E9" s="8">
        <v>0.65</v>
      </c>
      <c r="F9" s="96">
        <f>D9*E9</f>
        <v>14950</v>
      </c>
    </row>
    <row r="10" spans="2:7" ht="15.75" thickBot="1" x14ac:dyDescent="0.3">
      <c r="B10" s="100" t="s">
        <v>40</v>
      </c>
      <c r="C10" s="101" t="s">
        <v>15</v>
      </c>
      <c r="D10" s="102">
        <v>216000</v>
      </c>
      <c r="E10" s="9">
        <v>0.65</v>
      </c>
      <c r="F10" s="96">
        <f>D10*E10</f>
        <v>140400</v>
      </c>
    </row>
    <row r="11" spans="2:7" ht="15.75" thickBot="1" x14ac:dyDescent="0.3">
      <c r="F11" s="103">
        <f>SUM(F7:F10)</f>
        <v>2700350</v>
      </c>
    </row>
    <row r="13" spans="2:7" ht="24" thickBot="1" x14ac:dyDescent="0.4">
      <c r="B13" s="190" t="s">
        <v>26</v>
      </c>
      <c r="C13" s="190"/>
      <c r="D13" s="190"/>
      <c r="E13" s="190"/>
      <c r="F13" s="190"/>
      <c r="G13" s="190"/>
    </row>
    <row r="14" spans="2:7" ht="30.75" thickBot="1" x14ac:dyDescent="0.3">
      <c r="B14" s="89" t="s">
        <v>36</v>
      </c>
      <c r="C14" s="92" t="s">
        <v>9</v>
      </c>
      <c r="D14" s="91" t="s">
        <v>10</v>
      </c>
      <c r="E14" s="92" t="s">
        <v>17</v>
      </c>
      <c r="F14" s="92" t="s">
        <v>34</v>
      </c>
    </row>
    <row r="15" spans="2:7" ht="15.75" thickBot="1" x14ac:dyDescent="0.3">
      <c r="B15" s="93" t="s">
        <v>37</v>
      </c>
      <c r="C15" s="94" t="s">
        <v>15</v>
      </c>
      <c r="D15" s="95">
        <v>5400000</v>
      </c>
      <c r="E15" s="29">
        <f>E7</f>
        <v>0.35</v>
      </c>
      <c r="F15" s="96">
        <f>D15*E15</f>
        <v>1889999.9999999998</v>
      </c>
    </row>
    <row r="16" spans="2:7" ht="15.75" thickBot="1" x14ac:dyDescent="0.3">
      <c r="B16" s="97" t="s">
        <v>38</v>
      </c>
      <c r="C16" s="98" t="s">
        <v>15</v>
      </c>
      <c r="D16" s="99">
        <v>1800000</v>
      </c>
      <c r="E16" s="29">
        <f t="shared" ref="E16:E18" si="0">E8</f>
        <v>0.4</v>
      </c>
      <c r="F16" s="96">
        <f>D16*E16</f>
        <v>720000</v>
      </c>
    </row>
    <row r="17" spans="2:7" ht="15.75" thickBot="1" x14ac:dyDescent="0.3">
      <c r="B17" s="97" t="s">
        <v>39</v>
      </c>
      <c r="C17" s="98" t="s">
        <v>15</v>
      </c>
      <c r="D17" s="99">
        <v>22000</v>
      </c>
      <c r="E17" s="29">
        <f t="shared" si="0"/>
        <v>0.65</v>
      </c>
      <c r="F17" s="96">
        <f>D17*E17</f>
        <v>14300</v>
      </c>
    </row>
    <row r="18" spans="2:7" ht="15.75" thickBot="1" x14ac:dyDescent="0.3">
      <c r="B18" s="100" t="s">
        <v>40</v>
      </c>
      <c r="C18" s="101" t="s">
        <v>15</v>
      </c>
      <c r="D18" s="102">
        <v>217000</v>
      </c>
      <c r="E18" s="29">
        <f t="shared" si="0"/>
        <v>0.65</v>
      </c>
      <c r="F18" s="96">
        <f>D18*E18</f>
        <v>141050</v>
      </c>
    </row>
    <row r="19" spans="2:7" ht="15.75" thickBot="1" x14ac:dyDescent="0.3">
      <c r="F19" s="103">
        <f>SUM(F15:F18)</f>
        <v>2765350</v>
      </c>
    </row>
    <row r="21" spans="2:7" ht="24" thickBot="1" x14ac:dyDescent="0.4">
      <c r="B21" s="190" t="s">
        <v>27</v>
      </c>
      <c r="C21" s="190"/>
      <c r="D21" s="190"/>
      <c r="E21" s="190"/>
      <c r="F21" s="190"/>
      <c r="G21" s="190"/>
    </row>
    <row r="22" spans="2:7" ht="30.75" thickBot="1" x14ac:dyDescent="0.3">
      <c r="B22" s="89" t="s">
        <v>36</v>
      </c>
      <c r="C22" s="92" t="s">
        <v>9</v>
      </c>
      <c r="D22" s="91" t="s">
        <v>10</v>
      </c>
      <c r="E22" s="92" t="s">
        <v>17</v>
      </c>
      <c r="F22" s="92" t="s">
        <v>34</v>
      </c>
    </row>
    <row r="23" spans="2:7" ht="15.75" thickBot="1" x14ac:dyDescent="0.3">
      <c r="B23" s="93" t="s">
        <v>37</v>
      </c>
      <c r="C23" s="94" t="s">
        <v>15</v>
      </c>
      <c r="D23" s="95">
        <v>5900000</v>
      </c>
      <c r="E23" s="29">
        <f>E15</f>
        <v>0.35</v>
      </c>
      <c r="F23" s="96">
        <f>D23*E23</f>
        <v>2064999.9999999998</v>
      </c>
    </row>
    <row r="24" spans="2:7" ht="15.75" thickBot="1" x14ac:dyDescent="0.3">
      <c r="B24" s="97" t="s">
        <v>38</v>
      </c>
      <c r="C24" s="98" t="s">
        <v>15</v>
      </c>
      <c r="D24" s="99">
        <v>1300000</v>
      </c>
      <c r="E24" s="29">
        <f t="shared" ref="E24:E26" si="1">E16</f>
        <v>0.4</v>
      </c>
      <c r="F24" s="96">
        <f>D24*E24</f>
        <v>520000</v>
      </c>
    </row>
    <row r="25" spans="2:7" ht="15.75" thickBot="1" x14ac:dyDescent="0.3">
      <c r="B25" s="97" t="s">
        <v>39</v>
      </c>
      <c r="C25" s="98" t="s">
        <v>15</v>
      </c>
      <c r="D25" s="99">
        <v>21000</v>
      </c>
      <c r="E25" s="29">
        <f t="shared" si="1"/>
        <v>0.65</v>
      </c>
      <c r="F25" s="96">
        <f>D25*E25</f>
        <v>13650</v>
      </c>
    </row>
    <row r="26" spans="2:7" ht="15.75" thickBot="1" x14ac:dyDescent="0.3">
      <c r="B26" s="100" t="s">
        <v>40</v>
      </c>
      <c r="C26" s="101" t="s">
        <v>15</v>
      </c>
      <c r="D26" s="102">
        <v>218000</v>
      </c>
      <c r="E26" s="29">
        <f t="shared" si="1"/>
        <v>0.65</v>
      </c>
      <c r="F26" s="96">
        <f>D26*E26</f>
        <v>141700</v>
      </c>
    </row>
    <row r="27" spans="2:7" ht="15.75" thickBot="1" x14ac:dyDescent="0.3">
      <c r="F27" s="103">
        <f>SUM(F23:F26)</f>
        <v>2740350</v>
      </c>
    </row>
    <row r="29" spans="2:7" ht="24" thickBot="1" x14ac:dyDescent="0.4">
      <c r="B29" s="190" t="s">
        <v>28</v>
      </c>
      <c r="C29" s="190"/>
      <c r="D29" s="190"/>
      <c r="E29" s="190"/>
      <c r="F29" s="190"/>
      <c r="G29" s="190"/>
    </row>
    <row r="30" spans="2:7" ht="30.75" thickBot="1" x14ac:dyDescent="0.3">
      <c r="B30" s="89" t="s">
        <v>36</v>
      </c>
      <c r="C30" s="92" t="s">
        <v>9</v>
      </c>
      <c r="D30" s="91" t="s">
        <v>10</v>
      </c>
      <c r="E30" s="92" t="s">
        <v>17</v>
      </c>
      <c r="F30" s="92" t="s">
        <v>34</v>
      </c>
    </row>
    <row r="31" spans="2:7" ht="15.75" thickBot="1" x14ac:dyDescent="0.3">
      <c r="B31" s="93" t="s">
        <v>37</v>
      </c>
      <c r="C31" s="94" t="s">
        <v>15</v>
      </c>
      <c r="D31" s="95">
        <v>5900000</v>
      </c>
      <c r="E31" s="29">
        <f>E23</f>
        <v>0.35</v>
      </c>
      <c r="F31" s="96">
        <f>D31*E31</f>
        <v>2064999.9999999998</v>
      </c>
    </row>
    <row r="32" spans="2:7" ht="15.75" thickBot="1" x14ac:dyDescent="0.3">
      <c r="B32" s="97" t="s">
        <v>38</v>
      </c>
      <c r="C32" s="98" t="s">
        <v>15</v>
      </c>
      <c r="D32" s="99">
        <v>1400000</v>
      </c>
      <c r="E32" s="29">
        <f t="shared" ref="E32:E34" si="2">E24</f>
        <v>0.4</v>
      </c>
      <c r="F32" s="96">
        <f>D32*E32</f>
        <v>560000</v>
      </c>
    </row>
    <row r="33" spans="2:7" ht="15.75" thickBot="1" x14ac:dyDescent="0.3">
      <c r="B33" s="97" t="s">
        <v>39</v>
      </c>
      <c r="C33" s="98" t="s">
        <v>15</v>
      </c>
      <c r="D33" s="99">
        <v>24000</v>
      </c>
      <c r="E33" s="29">
        <f t="shared" si="2"/>
        <v>0.65</v>
      </c>
      <c r="F33" s="96">
        <f>D33*E33</f>
        <v>15600</v>
      </c>
    </row>
    <row r="34" spans="2:7" ht="15.75" thickBot="1" x14ac:dyDescent="0.3">
      <c r="B34" s="100" t="s">
        <v>40</v>
      </c>
      <c r="C34" s="101" t="s">
        <v>15</v>
      </c>
      <c r="D34" s="102">
        <v>223000</v>
      </c>
      <c r="E34" s="29">
        <f t="shared" si="2"/>
        <v>0.65</v>
      </c>
      <c r="F34" s="96">
        <f>D34*E34</f>
        <v>144950</v>
      </c>
    </row>
    <row r="35" spans="2:7" ht="15.75" thickBot="1" x14ac:dyDescent="0.3">
      <c r="F35" s="103">
        <f>SUM(F31:F34)</f>
        <v>2785550</v>
      </c>
    </row>
    <row r="37" spans="2:7" ht="24" thickBot="1" x14ac:dyDescent="0.4">
      <c r="B37" s="190" t="s">
        <v>29</v>
      </c>
      <c r="C37" s="190"/>
      <c r="D37" s="190"/>
      <c r="E37" s="190"/>
      <c r="F37" s="190"/>
      <c r="G37" s="190"/>
    </row>
    <row r="38" spans="2:7" ht="30.75" thickBot="1" x14ac:dyDescent="0.3">
      <c r="B38" s="89" t="s">
        <v>36</v>
      </c>
      <c r="C38" s="92" t="s">
        <v>9</v>
      </c>
      <c r="D38" s="91" t="s">
        <v>10</v>
      </c>
      <c r="E38" s="92" t="s">
        <v>17</v>
      </c>
      <c r="F38" s="92" t="s">
        <v>34</v>
      </c>
    </row>
    <row r="39" spans="2:7" ht="15.75" thickBot="1" x14ac:dyDescent="0.3">
      <c r="B39" s="93" t="s">
        <v>37</v>
      </c>
      <c r="C39" s="94" t="s">
        <v>15</v>
      </c>
      <c r="D39" s="95">
        <v>7000000</v>
      </c>
      <c r="E39" s="29">
        <f>E31</f>
        <v>0.35</v>
      </c>
      <c r="F39" s="96">
        <f>D39*E39</f>
        <v>2450000</v>
      </c>
    </row>
    <row r="40" spans="2:7" ht="15.75" thickBot="1" x14ac:dyDescent="0.3">
      <c r="B40" s="97" t="s">
        <v>38</v>
      </c>
      <c r="C40" s="98" t="s">
        <v>15</v>
      </c>
      <c r="D40" s="99">
        <v>1500000</v>
      </c>
      <c r="E40" s="29">
        <f t="shared" ref="E40:E42" si="3">E32</f>
        <v>0.4</v>
      </c>
      <c r="F40" s="96">
        <f>D40*E40</f>
        <v>600000</v>
      </c>
    </row>
    <row r="41" spans="2:7" ht="15.75" thickBot="1" x14ac:dyDescent="0.3">
      <c r="B41" s="97" t="s">
        <v>39</v>
      </c>
      <c r="C41" s="98" t="s">
        <v>15</v>
      </c>
      <c r="D41" s="99">
        <v>26000</v>
      </c>
      <c r="E41" s="29">
        <f t="shared" si="3"/>
        <v>0.65</v>
      </c>
      <c r="F41" s="96">
        <f>D41*E41</f>
        <v>16900</v>
      </c>
    </row>
    <row r="42" spans="2:7" ht="15.75" thickBot="1" x14ac:dyDescent="0.3">
      <c r="B42" s="100" t="s">
        <v>40</v>
      </c>
      <c r="C42" s="101" t="s">
        <v>15</v>
      </c>
      <c r="D42" s="102">
        <v>216000</v>
      </c>
      <c r="E42" s="29">
        <f t="shared" si="3"/>
        <v>0.65</v>
      </c>
      <c r="F42" s="96">
        <f>D42*E42</f>
        <v>140400</v>
      </c>
    </row>
    <row r="43" spans="2:7" ht="15.75" thickBot="1" x14ac:dyDescent="0.3">
      <c r="F43" s="103">
        <f>SUM(F39:F42)</f>
        <v>3207300</v>
      </c>
    </row>
    <row r="45" spans="2:7" ht="24" thickBot="1" x14ac:dyDescent="0.4">
      <c r="B45" s="190" t="s">
        <v>30</v>
      </c>
      <c r="C45" s="190"/>
      <c r="D45" s="190"/>
      <c r="E45" s="190"/>
      <c r="F45" s="190"/>
      <c r="G45" s="190"/>
    </row>
    <row r="46" spans="2:7" ht="30.75" thickBot="1" x14ac:dyDescent="0.3">
      <c r="B46" s="89" t="s">
        <v>36</v>
      </c>
      <c r="C46" s="92" t="s">
        <v>9</v>
      </c>
      <c r="D46" s="91" t="s">
        <v>10</v>
      </c>
      <c r="E46" s="92" t="s">
        <v>17</v>
      </c>
      <c r="F46" s="92" t="s">
        <v>34</v>
      </c>
    </row>
    <row r="47" spans="2:7" ht="15.75" thickBot="1" x14ac:dyDescent="0.3">
      <c r="B47" s="93" t="s">
        <v>37</v>
      </c>
      <c r="C47" s="94" t="s">
        <v>15</v>
      </c>
      <c r="D47" s="95">
        <v>5100000</v>
      </c>
      <c r="E47" s="29">
        <f>E39</f>
        <v>0.35</v>
      </c>
      <c r="F47" s="96">
        <f>D47*E47</f>
        <v>1785000</v>
      </c>
    </row>
    <row r="48" spans="2:7" ht="15.75" thickBot="1" x14ac:dyDescent="0.3">
      <c r="B48" s="97" t="s">
        <v>38</v>
      </c>
      <c r="C48" s="98" t="s">
        <v>15</v>
      </c>
      <c r="D48" s="99">
        <v>1700000</v>
      </c>
      <c r="E48" s="29">
        <f t="shared" ref="E48:E50" si="4">E40</f>
        <v>0.4</v>
      </c>
      <c r="F48" s="96">
        <f>D48*E48</f>
        <v>680000</v>
      </c>
    </row>
    <row r="49" spans="2:7" ht="15.75" thickBot="1" x14ac:dyDescent="0.3">
      <c r="B49" s="97" t="s">
        <v>39</v>
      </c>
      <c r="C49" s="98" t="s">
        <v>15</v>
      </c>
      <c r="D49" s="99">
        <v>22000</v>
      </c>
      <c r="E49" s="29">
        <f t="shared" si="4"/>
        <v>0.65</v>
      </c>
      <c r="F49" s="96">
        <f>D49*E49</f>
        <v>14300</v>
      </c>
    </row>
    <row r="50" spans="2:7" ht="15.75" thickBot="1" x14ac:dyDescent="0.3">
      <c r="B50" s="100" t="s">
        <v>40</v>
      </c>
      <c r="C50" s="101" t="s">
        <v>15</v>
      </c>
      <c r="D50" s="102">
        <v>180000</v>
      </c>
      <c r="E50" s="29">
        <f t="shared" si="4"/>
        <v>0.65</v>
      </c>
      <c r="F50" s="96">
        <f>D50*E50</f>
        <v>117000</v>
      </c>
    </row>
    <row r="51" spans="2:7" ht="15.75" thickBot="1" x14ac:dyDescent="0.3">
      <c r="F51" s="103">
        <f>SUM(F47:F50)</f>
        <v>2596300</v>
      </c>
    </row>
    <row r="52" spans="2:7" x14ac:dyDescent="0.25">
      <c r="G52" s="104"/>
    </row>
    <row r="53" spans="2:7" ht="24" thickBot="1" x14ac:dyDescent="0.4">
      <c r="B53" s="190" t="s">
        <v>31</v>
      </c>
      <c r="C53" s="190"/>
      <c r="D53" s="190"/>
      <c r="E53" s="190"/>
      <c r="F53" s="190"/>
      <c r="G53" s="190"/>
    </row>
    <row r="54" spans="2:7" ht="30.75" thickBot="1" x14ac:dyDescent="0.3">
      <c r="B54" s="89" t="s">
        <v>36</v>
      </c>
      <c r="C54" s="92" t="s">
        <v>9</v>
      </c>
      <c r="D54" s="91" t="s">
        <v>10</v>
      </c>
      <c r="E54" s="92" t="s">
        <v>17</v>
      </c>
      <c r="F54" s="92" t="s">
        <v>34</v>
      </c>
    </row>
    <row r="55" spans="2:7" ht="15.75" thickBot="1" x14ac:dyDescent="0.3">
      <c r="B55" s="93" t="s">
        <v>37</v>
      </c>
      <c r="C55" s="94" t="s">
        <v>15</v>
      </c>
      <c r="D55" s="95">
        <v>3500000</v>
      </c>
      <c r="E55" s="29">
        <f>E47</f>
        <v>0.35</v>
      </c>
      <c r="F55" s="96">
        <f>D55*E55</f>
        <v>1225000</v>
      </c>
    </row>
    <row r="56" spans="2:7" ht="15.75" thickBot="1" x14ac:dyDescent="0.3">
      <c r="B56" s="97" t="s">
        <v>38</v>
      </c>
      <c r="C56" s="98" t="s">
        <v>15</v>
      </c>
      <c r="D56" s="99">
        <v>3500000</v>
      </c>
      <c r="E56" s="29">
        <f t="shared" ref="E56:E58" si="5">E48</f>
        <v>0.4</v>
      </c>
      <c r="F56" s="96">
        <f>D56*E56</f>
        <v>1400000</v>
      </c>
    </row>
    <row r="57" spans="2:7" ht="15.75" thickBot="1" x14ac:dyDescent="0.3">
      <c r="B57" s="97" t="s">
        <v>39</v>
      </c>
      <c r="C57" s="98" t="s">
        <v>15</v>
      </c>
      <c r="D57" s="99">
        <v>23000</v>
      </c>
      <c r="E57" s="29">
        <f t="shared" si="5"/>
        <v>0.65</v>
      </c>
      <c r="F57" s="96">
        <f>D57*E57</f>
        <v>14950</v>
      </c>
    </row>
    <row r="58" spans="2:7" ht="15.75" thickBot="1" x14ac:dyDescent="0.3">
      <c r="B58" s="100" t="s">
        <v>40</v>
      </c>
      <c r="C58" s="101" t="s">
        <v>15</v>
      </c>
      <c r="D58" s="102">
        <v>220000</v>
      </c>
      <c r="E58" s="29">
        <f t="shared" si="5"/>
        <v>0.65</v>
      </c>
      <c r="F58" s="96">
        <f>D58*E58</f>
        <v>143000</v>
      </c>
    </row>
    <row r="59" spans="2:7" ht="15.75" thickBot="1" x14ac:dyDescent="0.3">
      <c r="F59" s="103">
        <f>SUM(F55:F58)</f>
        <v>2782950</v>
      </c>
    </row>
    <row r="60" spans="2:7" x14ac:dyDescent="0.25">
      <c r="G60" s="104"/>
    </row>
    <row r="61" spans="2:7" ht="24" thickBot="1" x14ac:dyDescent="0.4">
      <c r="B61" s="189" t="s">
        <v>41</v>
      </c>
      <c r="C61" s="189"/>
      <c r="D61" s="189"/>
      <c r="E61" s="189"/>
      <c r="F61" s="189"/>
      <c r="G61" s="105"/>
    </row>
    <row r="62" spans="2:7" ht="15.75" thickBot="1" x14ac:dyDescent="0.3">
      <c r="B62" s="92" t="s">
        <v>36</v>
      </c>
      <c r="C62" s="92" t="s">
        <v>9</v>
      </c>
      <c r="D62" s="92" t="s">
        <v>42</v>
      </c>
      <c r="E62" s="92" t="s">
        <v>34</v>
      </c>
    </row>
    <row r="63" spans="2:7" ht="15.75" thickBot="1" x14ac:dyDescent="0.3">
      <c r="B63" s="93" t="s">
        <v>37</v>
      </c>
      <c r="C63" s="94" t="s">
        <v>15</v>
      </c>
      <c r="D63" s="106">
        <f>D7+D15+D23+D31+D39+D47+D55</f>
        <v>38700000</v>
      </c>
      <c r="E63" s="107">
        <f>F7+F15+F23+F31+F39+F47+F55</f>
        <v>13545000</v>
      </c>
    </row>
    <row r="64" spans="2:7" ht="15.75" thickBot="1" x14ac:dyDescent="0.3">
      <c r="B64" s="97" t="s">
        <v>38</v>
      </c>
      <c r="C64" s="98" t="s">
        <v>15</v>
      </c>
      <c r="D64" s="108">
        <f>D8+D16+D24+D32+D40+D48+D56</f>
        <v>12400000</v>
      </c>
      <c r="E64" s="109">
        <f>F8+F16+F24+F32+F40+F48+F56</f>
        <v>4960000</v>
      </c>
    </row>
    <row r="65" spans="2:7" ht="15.75" thickBot="1" x14ac:dyDescent="0.3">
      <c r="B65" s="97" t="s">
        <v>39</v>
      </c>
      <c r="C65" s="98" t="s">
        <v>15</v>
      </c>
      <c r="D65" s="108">
        <f>D9+D17+D25+D33+D41+D49+D57</f>
        <v>161000</v>
      </c>
      <c r="E65" s="110">
        <f>F9+F17+F25+F33+F41+F49+F57</f>
        <v>104650</v>
      </c>
    </row>
    <row r="66" spans="2:7" ht="15.75" thickBot="1" x14ac:dyDescent="0.3">
      <c r="B66" s="100" t="s">
        <v>40</v>
      </c>
      <c r="C66" s="101" t="s">
        <v>15</v>
      </c>
      <c r="D66" s="111">
        <f>D10+D18+D26+D34+D42+D50+D58</f>
        <v>1490000</v>
      </c>
      <c r="E66" s="107">
        <f>F10+F18+F26+F34+F42+F50+F58</f>
        <v>968500</v>
      </c>
    </row>
    <row r="67" spans="2:7" ht="15.75" thickBot="1" x14ac:dyDescent="0.3">
      <c r="D67" s="112"/>
      <c r="E67" s="113">
        <f>SUM(E63:E66)</f>
        <v>19578150</v>
      </c>
      <c r="G67" s="104"/>
    </row>
  </sheetData>
  <mergeCells count="10">
    <mergeCell ref="B61:F61"/>
    <mergeCell ref="B45:G45"/>
    <mergeCell ref="B53:G53"/>
    <mergeCell ref="B1:G1"/>
    <mergeCell ref="B5:G5"/>
    <mergeCell ref="B13:G13"/>
    <mergeCell ref="B21:G21"/>
    <mergeCell ref="B29:G29"/>
    <mergeCell ref="B37:G37"/>
    <mergeCell ref="B2:G2"/>
  </mergeCells>
  <pageMargins left="0.7" right="0.7" top="0.75" bottom="0.75" header="0.3" footer="0.3"/>
  <pageSetup scale="5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N81"/>
  <sheetViews>
    <sheetView topLeftCell="B55" workbookViewId="0">
      <selection activeCell="J76" sqref="J76"/>
    </sheetView>
  </sheetViews>
  <sheetFormatPr defaultRowHeight="15" x14ac:dyDescent="0.25"/>
  <cols>
    <col min="1" max="1" width="5" style="87" customWidth="1"/>
    <col min="2" max="2" width="46.85546875" style="87" bestFit="1" customWidth="1"/>
    <col min="3" max="3" width="9.140625" style="87"/>
    <col min="4" max="4" width="17.140625" style="87" bestFit="1" customWidth="1"/>
    <col min="5" max="5" width="17.140625" style="87" customWidth="1"/>
    <col min="6" max="6" width="25.7109375" style="87" customWidth="1"/>
    <col min="7" max="7" width="9.5703125" style="87" customWidth="1"/>
    <col min="8" max="8" width="41.85546875" style="87" customWidth="1"/>
    <col min="9" max="9" width="11.28515625" style="87" customWidth="1"/>
    <col min="10" max="10" width="11.85546875" style="87" customWidth="1"/>
    <col min="11" max="11" width="9.140625" style="87"/>
    <col min="12" max="12" width="41.85546875" style="87" customWidth="1"/>
    <col min="13" max="13" width="11.28515625" style="87" customWidth="1"/>
    <col min="14" max="14" width="11.85546875" style="87" customWidth="1"/>
    <col min="15" max="16384" width="9.140625" style="87"/>
  </cols>
  <sheetData>
    <row r="1" spans="2:14" ht="32.25" thickBot="1" x14ac:dyDescent="0.55000000000000004">
      <c r="B1" s="204" t="s">
        <v>43</v>
      </c>
      <c r="C1" s="204"/>
      <c r="D1" s="204"/>
      <c r="E1" s="204"/>
      <c r="F1" s="204"/>
      <c r="H1" s="114" t="s">
        <v>44</v>
      </c>
      <c r="I1" s="114"/>
      <c r="J1" s="114"/>
      <c r="K1" s="114"/>
      <c r="L1" s="114"/>
      <c r="M1" s="114"/>
      <c r="N1" s="114"/>
    </row>
    <row r="2" spans="2:14" ht="15" customHeight="1" x14ac:dyDescent="0.25">
      <c r="B2" s="205" t="s">
        <v>72</v>
      </c>
      <c r="C2" s="206"/>
      <c r="D2" s="206"/>
      <c r="E2" s="206"/>
      <c r="F2" s="207"/>
      <c r="H2" s="211" t="s">
        <v>67</v>
      </c>
      <c r="I2" s="212"/>
      <c r="J2" s="212"/>
      <c r="K2" s="212"/>
      <c r="L2" s="212"/>
      <c r="M2" s="212"/>
      <c r="N2" s="213"/>
    </row>
    <row r="3" spans="2:14" ht="60.75" customHeight="1" thickBot="1" x14ac:dyDescent="0.3">
      <c r="B3" s="208"/>
      <c r="C3" s="209"/>
      <c r="D3" s="209"/>
      <c r="E3" s="209"/>
      <c r="F3" s="210"/>
      <c r="H3" s="214"/>
      <c r="I3" s="215"/>
      <c r="J3" s="215"/>
      <c r="K3" s="215"/>
      <c r="L3" s="215"/>
      <c r="M3" s="215"/>
      <c r="N3" s="216"/>
    </row>
    <row r="4" spans="2:14" ht="15.75" x14ac:dyDescent="0.25">
      <c r="B4" s="115"/>
      <c r="C4" s="115"/>
      <c r="D4" s="115"/>
      <c r="E4" s="115"/>
      <c r="F4" s="115"/>
      <c r="H4" s="116"/>
      <c r="I4" s="116"/>
      <c r="J4" s="116"/>
      <c r="K4" s="116"/>
      <c r="L4" s="116"/>
      <c r="M4" s="116"/>
      <c r="N4" s="116"/>
    </row>
    <row r="5" spans="2:14" ht="15.75" thickBot="1" x14ac:dyDescent="0.3"/>
    <row r="6" spans="2:14" ht="24" thickBot="1" x14ac:dyDescent="0.4">
      <c r="B6" s="199" t="s">
        <v>7</v>
      </c>
      <c r="C6" s="200"/>
      <c r="D6" s="200"/>
      <c r="E6" s="117"/>
      <c r="F6" s="118"/>
      <c r="H6" s="201">
        <v>2021</v>
      </c>
      <c r="I6" s="202"/>
      <c r="J6" s="203"/>
      <c r="L6" s="201">
        <v>2021</v>
      </c>
      <c r="M6" s="202"/>
      <c r="N6" s="203"/>
    </row>
    <row r="7" spans="2:14" ht="30.75" thickBot="1" x14ac:dyDescent="0.4">
      <c r="B7" s="92" t="s">
        <v>8</v>
      </c>
      <c r="C7" s="92" t="s">
        <v>9</v>
      </c>
      <c r="D7" s="119" t="s">
        <v>10</v>
      </c>
      <c r="E7" s="120" t="s">
        <v>11</v>
      </c>
      <c r="F7" s="121" t="s">
        <v>12</v>
      </c>
      <c r="H7" s="195" t="s">
        <v>13</v>
      </c>
      <c r="I7" s="196"/>
      <c r="J7" s="197"/>
      <c r="L7" s="195" t="s">
        <v>14</v>
      </c>
      <c r="M7" s="196"/>
      <c r="N7" s="197"/>
    </row>
    <row r="8" spans="2:14" ht="15.75" thickBot="1" x14ac:dyDescent="0.3">
      <c r="B8" s="93" t="s">
        <v>13</v>
      </c>
      <c r="C8" s="94" t="s">
        <v>15</v>
      </c>
      <c r="D8" s="122">
        <v>1227000</v>
      </c>
      <c r="E8" s="123">
        <f>J13</f>
        <v>2.09</v>
      </c>
      <c r="F8" s="124">
        <f>D8*E8</f>
        <v>2564430</v>
      </c>
      <c r="H8" s="125" t="s">
        <v>16</v>
      </c>
      <c r="I8" s="125" t="s">
        <v>9</v>
      </c>
      <c r="J8" s="125" t="s">
        <v>17</v>
      </c>
      <c r="L8" s="125" t="s">
        <v>16</v>
      </c>
      <c r="M8" s="125" t="s">
        <v>9</v>
      </c>
      <c r="N8" s="125" t="s">
        <v>17</v>
      </c>
    </row>
    <row r="9" spans="2:14" ht="15.75" thickBot="1" x14ac:dyDescent="0.3">
      <c r="B9" s="100" t="s">
        <v>18</v>
      </c>
      <c r="C9" s="101" t="s">
        <v>15</v>
      </c>
      <c r="D9" s="126">
        <v>41000</v>
      </c>
      <c r="E9" s="127">
        <f>N13</f>
        <v>1.0900000000000001</v>
      </c>
      <c r="F9" s="128">
        <f>D9*E9</f>
        <v>44690</v>
      </c>
      <c r="H9" s="129" t="s">
        <v>19</v>
      </c>
      <c r="I9" s="129" t="s">
        <v>20</v>
      </c>
      <c r="J9" s="34">
        <v>0.3</v>
      </c>
      <c r="L9" s="129" t="s">
        <v>19</v>
      </c>
      <c r="M9" s="129" t="s">
        <v>20</v>
      </c>
      <c r="N9" s="34">
        <v>0.3</v>
      </c>
    </row>
    <row r="10" spans="2:14" ht="15.75" thickBot="1" x14ac:dyDescent="0.3">
      <c r="F10" s="130">
        <f>SUM(F8:F9)</f>
        <v>2609120</v>
      </c>
      <c r="H10" s="131" t="s">
        <v>21</v>
      </c>
      <c r="I10" s="131" t="s">
        <v>20</v>
      </c>
      <c r="J10" s="32">
        <v>1.79</v>
      </c>
      <c r="L10" s="131" t="s">
        <v>21</v>
      </c>
      <c r="M10" s="131" t="s">
        <v>20</v>
      </c>
      <c r="N10" s="32">
        <v>0.79</v>
      </c>
    </row>
    <row r="11" spans="2:14" x14ac:dyDescent="0.25">
      <c r="H11" s="131" t="s">
        <v>22</v>
      </c>
      <c r="I11" s="131" t="s">
        <v>20</v>
      </c>
      <c r="J11" s="86">
        <v>0</v>
      </c>
      <c r="L11" s="131" t="s">
        <v>22</v>
      </c>
      <c r="M11" s="131" t="s">
        <v>20</v>
      </c>
      <c r="N11" s="86">
        <v>0</v>
      </c>
    </row>
    <row r="12" spans="2:14" ht="15.75" thickBot="1" x14ac:dyDescent="0.3">
      <c r="H12" s="131" t="s">
        <v>24</v>
      </c>
      <c r="I12" s="131" t="s">
        <v>20</v>
      </c>
      <c r="J12" s="32">
        <v>0</v>
      </c>
      <c r="L12" s="131" t="s">
        <v>24</v>
      </c>
      <c r="M12" s="129" t="s">
        <v>20</v>
      </c>
      <c r="N12" s="34">
        <v>0</v>
      </c>
    </row>
    <row r="13" spans="2:14" ht="15.75" thickBot="1" x14ac:dyDescent="0.3">
      <c r="H13" s="132" t="s">
        <v>25</v>
      </c>
      <c r="I13" s="133"/>
      <c r="J13" s="134">
        <f>SUM(J9:J12)</f>
        <v>2.09</v>
      </c>
      <c r="L13" s="132" t="s">
        <v>25</v>
      </c>
      <c r="M13" s="133"/>
      <c r="N13" s="134">
        <f>SUM(N9:N12)</f>
        <v>1.0900000000000001</v>
      </c>
    </row>
    <row r="15" spans="2:14" ht="15.75" thickBot="1" x14ac:dyDescent="0.3"/>
    <row r="16" spans="2:14" ht="24" thickBot="1" x14ac:dyDescent="0.4">
      <c r="B16" s="135" t="s">
        <v>26</v>
      </c>
      <c r="C16" s="117"/>
      <c r="D16" s="117"/>
      <c r="E16" s="117"/>
      <c r="F16" s="118"/>
      <c r="H16" s="201">
        <v>2022</v>
      </c>
      <c r="I16" s="202"/>
      <c r="J16" s="203"/>
      <c r="L16" s="201">
        <v>2022</v>
      </c>
      <c r="M16" s="202"/>
      <c r="N16" s="203"/>
    </row>
    <row r="17" spans="2:14" ht="30.75" thickBot="1" x14ac:dyDescent="0.4">
      <c r="B17" s="92" t="s">
        <v>8</v>
      </c>
      <c r="C17" s="92" t="s">
        <v>9</v>
      </c>
      <c r="D17" s="91" t="s">
        <v>10</v>
      </c>
      <c r="E17" s="121" t="s">
        <v>11</v>
      </c>
      <c r="F17" s="121" t="s">
        <v>12</v>
      </c>
      <c r="H17" s="195" t="s">
        <v>13</v>
      </c>
      <c r="I17" s="196"/>
      <c r="J17" s="197"/>
      <c r="L17" s="195" t="s">
        <v>14</v>
      </c>
      <c r="M17" s="196"/>
      <c r="N17" s="197"/>
    </row>
    <row r="18" spans="2:14" ht="15.75" thickBot="1" x14ac:dyDescent="0.3">
      <c r="B18" s="93" t="s">
        <v>13</v>
      </c>
      <c r="C18" s="94" t="s">
        <v>15</v>
      </c>
      <c r="D18" s="122">
        <v>1787000</v>
      </c>
      <c r="E18" s="124">
        <f>J23</f>
        <v>2.09</v>
      </c>
      <c r="F18" s="124">
        <f>D18*E18</f>
        <v>3734829.9999999995</v>
      </c>
      <c r="H18" s="125" t="s">
        <v>16</v>
      </c>
      <c r="I18" s="125" t="s">
        <v>9</v>
      </c>
      <c r="J18" s="125" t="s">
        <v>17</v>
      </c>
      <c r="L18" s="125" t="s">
        <v>16</v>
      </c>
      <c r="M18" s="125" t="s">
        <v>9</v>
      </c>
      <c r="N18" s="125" t="s">
        <v>17</v>
      </c>
    </row>
    <row r="19" spans="2:14" ht="15.75" thickBot="1" x14ac:dyDescent="0.3">
      <c r="B19" s="100" t="s">
        <v>18</v>
      </c>
      <c r="C19" s="101" t="s">
        <v>15</v>
      </c>
      <c r="D19" s="126">
        <v>156000</v>
      </c>
      <c r="E19" s="128">
        <f>N23</f>
        <v>1.0900000000000001</v>
      </c>
      <c r="F19" s="128">
        <f>D19*E19</f>
        <v>170040</v>
      </c>
      <c r="H19" s="129" t="s">
        <v>19</v>
      </c>
      <c r="I19" s="129" t="s">
        <v>20</v>
      </c>
      <c r="J19" s="34">
        <f>J9</f>
        <v>0.3</v>
      </c>
      <c r="L19" s="129" t="s">
        <v>19</v>
      </c>
      <c r="M19" s="129" t="s">
        <v>20</v>
      </c>
      <c r="N19" s="34">
        <f>N9</f>
        <v>0.3</v>
      </c>
    </row>
    <row r="20" spans="2:14" ht="15.75" thickBot="1" x14ac:dyDescent="0.3">
      <c r="F20" s="130">
        <f>SUM(F18:F19)</f>
        <v>3904869.9999999995</v>
      </c>
      <c r="H20" s="131" t="s">
        <v>21</v>
      </c>
      <c r="I20" s="131" t="s">
        <v>20</v>
      </c>
      <c r="J20" s="34">
        <f t="shared" ref="J20:J22" si="0">J10</f>
        <v>1.79</v>
      </c>
      <c r="L20" s="131" t="s">
        <v>21</v>
      </c>
      <c r="M20" s="131" t="s">
        <v>20</v>
      </c>
      <c r="N20" s="34">
        <f t="shared" ref="N20:N22" si="1">N10</f>
        <v>0.79</v>
      </c>
    </row>
    <row r="21" spans="2:14" x14ac:dyDescent="0.25">
      <c r="H21" s="131" t="s">
        <v>22</v>
      </c>
      <c r="I21" s="131" t="s">
        <v>20</v>
      </c>
      <c r="J21" s="34">
        <f t="shared" si="0"/>
        <v>0</v>
      </c>
      <c r="L21" s="131" t="s">
        <v>22</v>
      </c>
      <c r="M21" s="131" t="s">
        <v>20</v>
      </c>
      <c r="N21" s="34">
        <f t="shared" si="1"/>
        <v>0</v>
      </c>
    </row>
    <row r="22" spans="2:14" ht="15.75" thickBot="1" x14ac:dyDescent="0.3">
      <c r="H22" s="131" t="s">
        <v>24</v>
      </c>
      <c r="I22" s="131" t="s">
        <v>20</v>
      </c>
      <c r="J22" s="34">
        <f t="shared" si="0"/>
        <v>0</v>
      </c>
      <c r="L22" s="131" t="s">
        <v>24</v>
      </c>
      <c r="M22" s="131" t="s">
        <v>20</v>
      </c>
      <c r="N22" s="34">
        <f t="shared" si="1"/>
        <v>0</v>
      </c>
    </row>
    <row r="23" spans="2:14" ht="15.75" thickBot="1" x14ac:dyDescent="0.3">
      <c r="H23" s="132" t="s">
        <v>25</v>
      </c>
      <c r="I23" s="133"/>
      <c r="J23" s="134">
        <f>SUM(J19:J22)</f>
        <v>2.09</v>
      </c>
      <c r="L23" s="132" t="s">
        <v>25</v>
      </c>
      <c r="M23" s="133"/>
      <c r="N23" s="134">
        <f>SUM(N19:N22)</f>
        <v>1.0900000000000001</v>
      </c>
    </row>
    <row r="25" spans="2:14" ht="15.75" thickBot="1" x14ac:dyDescent="0.3"/>
    <row r="26" spans="2:14" ht="24" thickBot="1" x14ac:dyDescent="0.4">
      <c r="B26" s="199" t="s">
        <v>27</v>
      </c>
      <c r="C26" s="200"/>
      <c r="D26" s="200"/>
      <c r="E26" s="117"/>
      <c r="F26" s="118"/>
      <c r="H26" s="201">
        <v>2023</v>
      </c>
      <c r="I26" s="202"/>
      <c r="J26" s="203"/>
      <c r="L26" s="201">
        <v>2023</v>
      </c>
      <c r="M26" s="202"/>
      <c r="N26" s="203"/>
    </row>
    <row r="27" spans="2:14" ht="30.75" thickBot="1" x14ac:dyDescent="0.4">
      <c r="B27" s="92" t="s">
        <v>8</v>
      </c>
      <c r="C27" s="92" t="s">
        <v>9</v>
      </c>
      <c r="D27" s="91" t="s">
        <v>10</v>
      </c>
      <c r="E27" s="121" t="s">
        <v>11</v>
      </c>
      <c r="F27" s="121" t="s">
        <v>12</v>
      </c>
      <c r="H27" s="195" t="s">
        <v>13</v>
      </c>
      <c r="I27" s="196"/>
      <c r="J27" s="197"/>
      <c r="L27" s="195" t="s">
        <v>14</v>
      </c>
      <c r="M27" s="196"/>
      <c r="N27" s="197"/>
    </row>
    <row r="28" spans="2:14" ht="15.75" thickBot="1" x14ac:dyDescent="0.3">
      <c r="B28" s="93" t="s">
        <v>13</v>
      </c>
      <c r="C28" s="94" t="s">
        <v>15</v>
      </c>
      <c r="D28" s="122">
        <v>1473000</v>
      </c>
      <c r="E28" s="124">
        <f>J33</f>
        <v>2.09</v>
      </c>
      <c r="F28" s="124">
        <f>D28*E28</f>
        <v>3078570</v>
      </c>
      <c r="H28" s="125" t="s">
        <v>16</v>
      </c>
      <c r="I28" s="125" t="s">
        <v>9</v>
      </c>
      <c r="J28" s="125" t="s">
        <v>17</v>
      </c>
      <c r="L28" s="125" t="s">
        <v>16</v>
      </c>
      <c r="M28" s="125" t="s">
        <v>9</v>
      </c>
      <c r="N28" s="125" t="s">
        <v>17</v>
      </c>
    </row>
    <row r="29" spans="2:14" ht="15.75" thickBot="1" x14ac:dyDescent="0.3">
      <c r="B29" s="100" t="s">
        <v>18</v>
      </c>
      <c r="C29" s="101" t="s">
        <v>15</v>
      </c>
      <c r="D29" s="126">
        <v>58000</v>
      </c>
      <c r="E29" s="128">
        <f>N33</f>
        <v>1.0900000000000001</v>
      </c>
      <c r="F29" s="128">
        <f>D29*E29</f>
        <v>63220.000000000007</v>
      </c>
      <c r="H29" s="129" t="s">
        <v>19</v>
      </c>
      <c r="I29" s="129" t="s">
        <v>20</v>
      </c>
      <c r="J29" s="34">
        <f>J19</f>
        <v>0.3</v>
      </c>
      <c r="L29" s="129" t="s">
        <v>19</v>
      </c>
      <c r="M29" s="129" t="s">
        <v>20</v>
      </c>
      <c r="N29" s="34">
        <f>N19</f>
        <v>0.3</v>
      </c>
    </row>
    <row r="30" spans="2:14" ht="15.75" thickBot="1" x14ac:dyDescent="0.3">
      <c r="F30" s="130">
        <f>SUM(F28:F29)</f>
        <v>3141790</v>
      </c>
      <c r="H30" s="131" t="s">
        <v>21</v>
      </c>
      <c r="I30" s="131" t="s">
        <v>20</v>
      </c>
      <c r="J30" s="34">
        <f t="shared" ref="J30:J32" si="2">J20</f>
        <v>1.79</v>
      </c>
      <c r="L30" s="131" t="s">
        <v>21</v>
      </c>
      <c r="M30" s="131" t="s">
        <v>20</v>
      </c>
      <c r="N30" s="34">
        <f t="shared" ref="N30:N32" si="3">N20</f>
        <v>0.79</v>
      </c>
    </row>
    <row r="31" spans="2:14" x14ac:dyDescent="0.25">
      <c r="H31" s="131" t="s">
        <v>22</v>
      </c>
      <c r="I31" s="131" t="s">
        <v>20</v>
      </c>
      <c r="J31" s="34">
        <f t="shared" si="2"/>
        <v>0</v>
      </c>
      <c r="L31" s="131" t="s">
        <v>22</v>
      </c>
      <c r="M31" s="131" t="s">
        <v>20</v>
      </c>
      <c r="N31" s="34">
        <f t="shared" si="3"/>
        <v>0</v>
      </c>
    </row>
    <row r="32" spans="2:14" ht="15.75" thickBot="1" x14ac:dyDescent="0.3">
      <c r="H32" s="131" t="s">
        <v>24</v>
      </c>
      <c r="I32" s="131" t="s">
        <v>20</v>
      </c>
      <c r="J32" s="34">
        <f t="shared" si="2"/>
        <v>0</v>
      </c>
      <c r="L32" s="131" t="s">
        <v>24</v>
      </c>
      <c r="M32" s="131" t="s">
        <v>20</v>
      </c>
      <c r="N32" s="34">
        <f t="shared" si="3"/>
        <v>0</v>
      </c>
    </row>
    <row r="33" spans="2:14" ht="15.75" thickBot="1" x14ac:dyDescent="0.3">
      <c r="H33" s="132" t="s">
        <v>25</v>
      </c>
      <c r="I33" s="133"/>
      <c r="J33" s="134">
        <f>SUM(J29:J32)</f>
        <v>2.09</v>
      </c>
      <c r="L33" s="132" t="s">
        <v>25</v>
      </c>
      <c r="M33" s="133"/>
      <c r="N33" s="134">
        <f>SUM(N29:N32)</f>
        <v>1.0900000000000001</v>
      </c>
    </row>
    <row r="35" spans="2:14" ht="15.75" thickBot="1" x14ac:dyDescent="0.3"/>
    <row r="36" spans="2:14" ht="24" thickBot="1" x14ac:dyDescent="0.4">
      <c r="B36" s="199" t="s">
        <v>28</v>
      </c>
      <c r="C36" s="200"/>
      <c r="D36" s="200"/>
      <c r="E36" s="117"/>
      <c r="F36" s="118"/>
      <c r="H36" s="201">
        <v>2024</v>
      </c>
      <c r="I36" s="202"/>
      <c r="J36" s="203"/>
      <c r="L36" s="201">
        <v>2024</v>
      </c>
      <c r="M36" s="202"/>
      <c r="N36" s="203"/>
    </row>
    <row r="37" spans="2:14" ht="30.75" thickBot="1" x14ac:dyDescent="0.4">
      <c r="B37" s="92" t="s">
        <v>8</v>
      </c>
      <c r="C37" s="92" t="s">
        <v>9</v>
      </c>
      <c r="D37" s="91" t="s">
        <v>10</v>
      </c>
      <c r="E37" s="121" t="s">
        <v>11</v>
      </c>
      <c r="F37" s="121" t="s">
        <v>12</v>
      </c>
      <c r="H37" s="195" t="s">
        <v>13</v>
      </c>
      <c r="I37" s="196"/>
      <c r="J37" s="197"/>
      <c r="L37" s="195" t="s">
        <v>14</v>
      </c>
      <c r="M37" s="196"/>
      <c r="N37" s="197"/>
    </row>
    <row r="38" spans="2:14" ht="15.75" thickBot="1" x14ac:dyDescent="0.3">
      <c r="B38" s="93" t="s">
        <v>13</v>
      </c>
      <c r="C38" s="94" t="s">
        <v>15</v>
      </c>
      <c r="D38" s="122">
        <v>1587000</v>
      </c>
      <c r="E38" s="124">
        <f>J43</f>
        <v>2.09</v>
      </c>
      <c r="F38" s="124">
        <f>D38*E38</f>
        <v>3316830</v>
      </c>
      <c r="H38" s="125" t="s">
        <v>16</v>
      </c>
      <c r="I38" s="125" t="s">
        <v>9</v>
      </c>
      <c r="J38" s="125" t="s">
        <v>17</v>
      </c>
      <c r="L38" s="125" t="s">
        <v>16</v>
      </c>
      <c r="M38" s="125" t="s">
        <v>9</v>
      </c>
      <c r="N38" s="125" t="s">
        <v>17</v>
      </c>
    </row>
    <row r="39" spans="2:14" ht="15.75" thickBot="1" x14ac:dyDescent="0.3">
      <c r="B39" s="100" t="s">
        <v>18</v>
      </c>
      <c r="C39" s="101" t="s">
        <v>15</v>
      </c>
      <c r="D39" s="126">
        <v>55000</v>
      </c>
      <c r="E39" s="128">
        <f>N43</f>
        <v>1.0900000000000001</v>
      </c>
      <c r="F39" s="128">
        <f>D39*E39</f>
        <v>59950.000000000007</v>
      </c>
      <c r="H39" s="129" t="s">
        <v>19</v>
      </c>
      <c r="I39" s="129" t="s">
        <v>20</v>
      </c>
      <c r="J39" s="34">
        <f>J29</f>
        <v>0.3</v>
      </c>
      <c r="L39" s="129" t="s">
        <v>19</v>
      </c>
      <c r="M39" s="129" t="s">
        <v>20</v>
      </c>
      <c r="N39" s="34">
        <f>N29</f>
        <v>0.3</v>
      </c>
    </row>
    <row r="40" spans="2:14" ht="15.75" thickBot="1" x14ac:dyDescent="0.3">
      <c r="F40" s="130">
        <f>SUM(F38:F39)</f>
        <v>3376780</v>
      </c>
      <c r="H40" s="131" t="s">
        <v>21</v>
      </c>
      <c r="I40" s="131" t="s">
        <v>20</v>
      </c>
      <c r="J40" s="34">
        <f t="shared" ref="J40:J42" si="4">J30</f>
        <v>1.79</v>
      </c>
      <c r="L40" s="131" t="s">
        <v>21</v>
      </c>
      <c r="M40" s="131" t="s">
        <v>20</v>
      </c>
      <c r="N40" s="34">
        <f t="shared" ref="N40:N42" si="5">N30</f>
        <v>0.79</v>
      </c>
    </row>
    <row r="41" spans="2:14" x14ac:dyDescent="0.25">
      <c r="H41" s="131" t="s">
        <v>22</v>
      </c>
      <c r="I41" s="131" t="s">
        <v>20</v>
      </c>
      <c r="J41" s="34">
        <f t="shared" si="4"/>
        <v>0</v>
      </c>
      <c r="L41" s="131" t="s">
        <v>22</v>
      </c>
      <c r="M41" s="131" t="s">
        <v>20</v>
      </c>
      <c r="N41" s="34">
        <f t="shared" si="5"/>
        <v>0</v>
      </c>
    </row>
    <row r="42" spans="2:14" ht="15.75" thickBot="1" x14ac:dyDescent="0.3">
      <c r="H42" s="131" t="s">
        <v>24</v>
      </c>
      <c r="I42" s="131" t="s">
        <v>20</v>
      </c>
      <c r="J42" s="34">
        <f t="shared" si="4"/>
        <v>0</v>
      </c>
      <c r="L42" s="131" t="s">
        <v>24</v>
      </c>
      <c r="M42" s="131" t="s">
        <v>20</v>
      </c>
      <c r="N42" s="34">
        <f t="shared" si="5"/>
        <v>0</v>
      </c>
    </row>
    <row r="43" spans="2:14" ht="15.75" thickBot="1" x14ac:dyDescent="0.3">
      <c r="H43" s="132" t="s">
        <v>25</v>
      </c>
      <c r="I43" s="133"/>
      <c r="J43" s="134">
        <f>SUM(J39:J42)</f>
        <v>2.09</v>
      </c>
      <c r="L43" s="132" t="s">
        <v>25</v>
      </c>
      <c r="M43" s="133"/>
      <c r="N43" s="134">
        <f>SUM(N39:N42)</f>
        <v>1.0900000000000001</v>
      </c>
    </row>
    <row r="46" spans="2:14" ht="15.75" thickBot="1" x14ac:dyDescent="0.3"/>
    <row r="47" spans="2:14" ht="24" thickBot="1" x14ac:dyDescent="0.4">
      <c r="B47" s="199" t="s">
        <v>29</v>
      </c>
      <c r="C47" s="200"/>
      <c r="D47" s="200"/>
      <c r="E47" s="117"/>
      <c r="F47" s="118"/>
      <c r="H47" s="201">
        <v>2025</v>
      </c>
      <c r="I47" s="202"/>
      <c r="J47" s="203"/>
      <c r="L47" s="201">
        <v>2025</v>
      </c>
      <c r="M47" s="202"/>
      <c r="N47" s="203"/>
    </row>
    <row r="48" spans="2:14" ht="30.75" thickBot="1" x14ac:dyDescent="0.4">
      <c r="B48" s="92" t="s">
        <v>8</v>
      </c>
      <c r="C48" s="92" t="s">
        <v>9</v>
      </c>
      <c r="D48" s="91" t="s">
        <v>10</v>
      </c>
      <c r="E48" s="121" t="s">
        <v>11</v>
      </c>
      <c r="F48" s="121" t="s">
        <v>12</v>
      </c>
      <c r="H48" s="195" t="s">
        <v>13</v>
      </c>
      <c r="I48" s="196"/>
      <c r="J48" s="197"/>
      <c r="L48" s="195" t="s">
        <v>14</v>
      </c>
      <c r="M48" s="196"/>
      <c r="N48" s="197"/>
    </row>
    <row r="49" spans="2:14" ht="15.75" thickBot="1" x14ac:dyDescent="0.3">
      <c r="B49" s="93" t="s">
        <v>13</v>
      </c>
      <c r="C49" s="94" t="s">
        <v>15</v>
      </c>
      <c r="D49" s="122">
        <v>1659000</v>
      </c>
      <c r="E49" s="124">
        <f>J54</f>
        <v>2.09</v>
      </c>
      <c r="F49" s="124">
        <f>D49*E49</f>
        <v>3467309.9999999995</v>
      </c>
      <c r="H49" s="125" t="s">
        <v>16</v>
      </c>
      <c r="I49" s="125" t="s">
        <v>9</v>
      </c>
      <c r="J49" s="125" t="s">
        <v>17</v>
      </c>
      <c r="L49" s="125" t="s">
        <v>16</v>
      </c>
      <c r="M49" s="125" t="s">
        <v>9</v>
      </c>
      <c r="N49" s="125" t="s">
        <v>17</v>
      </c>
    </row>
    <row r="50" spans="2:14" ht="15.75" thickBot="1" x14ac:dyDescent="0.3">
      <c r="B50" s="100" t="s">
        <v>18</v>
      </c>
      <c r="C50" s="101" t="s">
        <v>15</v>
      </c>
      <c r="D50" s="126">
        <v>57000</v>
      </c>
      <c r="E50" s="128">
        <f>N54</f>
        <v>1.0900000000000001</v>
      </c>
      <c r="F50" s="128">
        <f>D50*E50</f>
        <v>62130.000000000007</v>
      </c>
      <c r="H50" s="129" t="s">
        <v>19</v>
      </c>
      <c r="I50" s="129" t="s">
        <v>20</v>
      </c>
      <c r="J50" s="34">
        <f>J39</f>
        <v>0.3</v>
      </c>
      <c r="L50" s="129" t="s">
        <v>19</v>
      </c>
      <c r="M50" s="129" t="s">
        <v>20</v>
      </c>
      <c r="N50" s="34">
        <f>N39</f>
        <v>0.3</v>
      </c>
    </row>
    <row r="51" spans="2:14" ht="15.75" thickBot="1" x14ac:dyDescent="0.3">
      <c r="F51" s="130">
        <f>SUM(F49:F50)</f>
        <v>3529439.9999999995</v>
      </c>
      <c r="H51" s="131" t="s">
        <v>21</v>
      </c>
      <c r="I51" s="131" t="s">
        <v>20</v>
      </c>
      <c r="J51" s="34">
        <f t="shared" ref="J51:J53" si="6">J40</f>
        <v>1.79</v>
      </c>
      <c r="L51" s="131" t="s">
        <v>21</v>
      </c>
      <c r="M51" s="131" t="s">
        <v>20</v>
      </c>
      <c r="N51" s="34">
        <f t="shared" ref="N51:N53" si="7">N40</f>
        <v>0.79</v>
      </c>
    </row>
    <row r="52" spans="2:14" x14ac:dyDescent="0.25">
      <c r="H52" s="131" t="s">
        <v>22</v>
      </c>
      <c r="I52" s="131" t="s">
        <v>20</v>
      </c>
      <c r="J52" s="34">
        <f t="shared" si="6"/>
        <v>0</v>
      </c>
      <c r="L52" s="131" t="s">
        <v>22</v>
      </c>
      <c r="M52" s="131" t="s">
        <v>20</v>
      </c>
      <c r="N52" s="34">
        <f t="shared" si="7"/>
        <v>0</v>
      </c>
    </row>
    <row r="53" spans="2:14" ht="15.75" thickBot="1" x14ac:dyDescent="0.3">
      <c r="H53" s="131" t="s">
        <v>24</v>
      </c>
      <c r="I53" s="131" t="s">
        <v>20</v>
      </c>
      <c r="J53" s="34">
        <f t="shared" si="6"/>
        <v>0</v>
      </c>
      <c r="L53" s="131" t="s">
        <v>24</v>
      </c>
      <c r="M53" s="131" t="s">
        <v>20</v>
      </c>
      <c r="N53" s="34">
        <f t="shared" si="7"/>
        <v>0</v>
      </c>
    </row>
    <row r="54" spans="2:14" ht="15.75" thickBot="1" x14ac:dyDescent="0.3">
      <c r="H54" s="132" t="s">
        <v>25</v>
      </c>
      <c r="I54" s="133"/>
      <c r="J54" s="134">
        <f>SUM(J50:J53)</f>
        <v>2.09</v>
      </c>
      <c r="L54" s="132" t="s">
        <v>25</v>
      </c>
      <c r="M54" s="133"/>
      <c r="N54" s="134">
        <f>SUM(N50:N53)</f>
        <v>1.0900000000000001</v>
      </c>
    </row>
    <row r="56" spans="2:14" ht="15.75" thickBot="1" x14ac:dyDescent="0.3"/>
    <row r="57" spans="2:14" ht="24" thickBot="1" x14ac:dyDescent="0.4">
      <c r="B57" s="199" t="s">
        <v>30</v>
      </c>
      <c r="C57" s="200"/>
      <c r="D57" s="200"/>
      <c r="E57" s="117"/>
      <c r="F57" s="118"/>
      <c r="H57" s="201">
        <v>2026</v>
      </c>
      <c r="I57" s="202"/>
      <c r="J57" s="203"/>
      <c r="L57" s="201">
        <v>2026</v>
      </c>
      <c r="M57" s="202"/>
      <c r="N57" s="203"/>
    </row>
    <row r="58" spans="2:14" ht="30.75" thickBot="1" x14ac:dyDescent="0.4">
      <c r="B58" s="92" t="s">
        <v>8</v>
      </c>
      <c r="C58" s="92" t="s">
        <v>9</v>
      </c>
      <c r="D58" s="91" t="s">
        <v>10</v>
      </c>
      <c r="E58" s="121" t="s">
        <v>11</v>
      </c>
      <c r="F58" s="121" t="s">
        <v>12</v>
      </c>
      <c r="H58" s="195" t="s">
        <v>13</v>
      </c>
      <c r="I58" s="196"/>
      <c r="J58" s="197"/>
      <c r="L58" s="195" t="s">
        <v>14</v>
      </c>
      <c r="M58" s="196"/>
      <c r="N58" s="197"/>
    </row>
    <row r="59" spans="2:14" ht="15.75" thickBot="1" x14ac:dyDescent="0.3">
      <c r="B59" s="93" t="s">
        <v>13</v>
      </c>
      <c r="C59" s="94" t="s">
        <v>15</v>
      </c>
      <c r="D59" s="122">
        <v>2626000</v>
      </c>
      <c r="E59" s="124">
        <f>J64</f>
        <v>2.09</v>
      </c>
      <c r="F59" s="124">
        <f>D59*E59</f>
        <v>5488340</v>
      </c>
      <c r="H59" s="125" t="s">
        <v>16</v>
      </c>
      <c r="I59" s="125" t="s">
        <v>9</v>
      </c>
      <c r="J59" s="125" t="s">
        <v>17</v>
      </c>
      <c r="L59" s="125" t="s">
        <v>16</v>
      </c>
      <c r="M59" s="125" t="s">
        <v>9</v>
      </c>
      <c r="N59" s="125" t="s">
        <v>17</v>
      </c>
    </row>
    <row r="60" spans="2:14" ht="15.75" thickBot="1" x14ac:dyDescent="0.3">
      <c r="B60" s="100" t="s">
        <v>18</v>
      </c>
      <c r="C60" s="101" t="s">
        <v>15</v>
      </c>
      <c r="D60" s="126">
        <v>60000</v>
      </c>
      <c r="E60" s="128">
        <f>N64</f>
        <v>1.0900000000000001</v>
      </c>
      <c r="F60" s="128">
        <f>D60*E60</f>
        <v>65400.000000000007</v>
      </c>
      <c r="H60" s="129" t="s">
        <v>19</v>
      </c>
      <c r="I60" s="129" t="s">
        <v>20</v>
      </c>
      <c r="J60" s="34">
        <f>J50</f>
        <v>0.3</v>
      </c>
      <c r="L60" s="129" t="s">
        <v>19</v>
      </c>
      <c r="M60" s="129" t="s">
        <v>20</v>
      </c>
      <c r="N60" s="34">
        <f>N50</f>
        <v>0.3</v>
      </c>
    </row>
    <row r="61" spans="2:14" ht="15.75" thickBot="1" x14ac:dyDescent="0.3">
      <c r="F61" s="130">
        <f>SUM(F59:F60)</f>
        <v>5553740</v>
      </c>
      <c r="H61" s="131" t="s">
        <v>21</v>
      </c>
      <c r="I61" s="131" t="s">
        <v>20</v>
      </c>
      <c r="J61" s="32">
        <f>J51</f>
        <v>1.79</v>
      </c>
      <c r="L61" s="131" t="s">
        <v>21</v>
      </c>
      <c r="M61" s="131" t="s">
        <v>20</v>
      </c>
      <c r="N61" s="34">
        <f t="shared" ref="N61:N63" si="8">N51</f>
        <v>0.79</v>
      </c>
    </row>
    <row r="62" spans="2:14" x14ac:dyDescent="0.25">
      <c r="H62" s="131" t="s">
        <v>22</v>
      </c>
      <c r="I62" s="131" t="s">
        <v>20</v>
      </c>
      <c r="J62" s="32">
        <f t="shared" ref="J62:J63" si="9">J52</f>
        <v>0</v>
      </c>
      <c r="L62" s="131" t="s">
        <v>22</v>
      </c>
      <c r="M62" s="131" t="s">
        <v>20</v>
      </c>
      <c r="N62" s="34">
        <f t="shared" si="8"/>
        <v>0</v>
      </c>
    </row>
    <row r="63" spans="2:14" ht="15.75" thickBot="1" x14ac:dyDescent="0.3">
      <c r="H63" s="131" t="s">
        <v>24</v>
      </c>
      <c r="I63" s="131" t="s">
        <v>20</v>
      </c>
      <c r="J63" s="32">
        <f t="shared" si="9"/>
        <v>0</v>
      </c>
      <c r="L63" s="131" t="s">
        <v>24</v>
      </c>
      <c r="M63" s="131" t="s">
        <v>20</v>
      </c>
      <c r="N63" s="34">
        <f t="shared" si="8"/>
        <v>0</v>
      </c>
    </row>
    <row r="64" spans="2:14" ht="15.75" thickBot="1" x14ac:dyDescent="0.3">
      <c r="H64" s="132" t="s">
        <v>25</v>
      </c>
      <c r="I64" s="133"/>
      <c r="J64" s="134">
        <f>SUM(J60:J63)</f>
        <v>2.09</v>
      </c>
      <c r="L64" s="132" t="s">
        <v>25</v>
      </c>
      <c r="M64" s="133"/>
      <c r="N64" s="134">
        <f>SUM(N60:N63)</f>
        <v>1.0900000000000001</v>
      </c>
    </row>
    <row r="66" spans="2:14" ht="15.75" thickBot="1" x14ac:dyDescent="0.3"/>
    <row r="67" spans="2:14" ht="24" thickBot="1" x14ac:dyDescent="0.4">
      <c r="B67" s="199" t="s">
        <v>31</v>
      </c>
      <c r="C67" s="200"/>
      <c r="D67" s="200"/>
      <c r="E67" s="117"/>
      <c r="F67" s="118"/>
      <c r="H67" s="201">
        <v>2027</v>
      </c>
      <c r="I67" s="202"/>
      <c r="J67" s="203"/>
      <c r="L67" s="201">
        <v>2027</v>
      </c>
      <c r="M67" s="202"/>
      <c r="N67" s="203"/>
    </row>
    <row r="68" spans="2:14" ht="30.75" thickBot="1" x14ac:dyDescent="0.4">
      <c r="B68" s="92" t="s">
        <v>8</v>
      </c>
      <c r="C68" s="92" t="s">
        <v>9</v>
      </c>
      <c r="D68" s="91" t="s">
        <v>10</v>
      </c>
      <c r="E68" s="121" t="s">
        <v>11</v>
      </c>
      <c r="F68" s="121" t="s">
        <v>12</v>
      </c>
      <c r="H68" s="195" t="s">
        <v>13</v>
      </c>
      <c r="I68" s="196"/>
      <c r="J68" s="197"/>
      <c r="L68" s="195" t="s">
        <v>14</v>
      </c>
      <c r="M68" s="196"/>
      <c r="N68" s="197"/>
    </row>
    <row r="69" spans="2:14" ht="15.75" thickBot="1" x14ac:dyDescent="0.3">
      <c r="B69" s="93" t="s">
        <v>13</v>
      </c>
      <c r="C69" s="94" t="s">
        <v>15</v>
      </c>
      <c r="D69" s="122">
        <v>3511000</v>
      </c>
      <c r="E69" s="124">
        <f>J74</f>
        <v>2.09</v>
      </c>
      <c r="F69" s="124">
        <f>D69*E69</f>
        <v>7337989.9999999991</v>
      </c>
      <c r="H69" s="125" t="s">
        <v>16</v>
      </c>
      <c r="I69" s="125" t="s">
        <v>9</v>
      </c>
      <c r="J69" s="125" t="s">
        <v>17</v>
      </c>
      <c r="L69" s="125" t="s">
        <v>16</v>
      </c>
      <c r="M69" s="125" t="s">
        <v>9</v>
      </c>
      <c r="N69" s="125" t="s">
        <v>17</v>
      </c>
    </row>
    <row r="70" spans="2:14" ht="15.75" thickBot="1" x14ac:dyDescent="0.3">
      <c r="B70" s="100" t="s">
        <v>18</v>
      </c>
      <c r="C70" s="101" t="s">
        <v>15</v>
      </c>
      <c r="D70" s="126">
        <v>47000</v>
      </c>
      <c r="E70" s="128">
        <f>N74</f>
        <v>1.0900000000000001</v>
      </c>
      <c r="F70" s="128">
        <f>D70*E70</f>
        <v>51230.000000000007</v>
      </c>
      <c r="H70" s="129" t="s">
        <v>19</v>
      </c>
      <c r="I70" s="129" t="s">
        <v>20</v>
      </c>
      <c r="J70" s="34">
        <f>J60</f>
        <v>0.3</v>
      </c>
      <c r="L70" s="129" t="s">
        <v>19</v>
      </c>
      <c r="M70" s="129" t="s">
        <v>20</v>
      </c>
      <c r="N70" s="34">
        <f>N60</f>
        <v>0.3</v>
      </c>
    </row>
    <row r="71" spans="2:14" ht="15.75" thickBot="1" x14ac:dyDescent="0.3">
      <c r="F71" s="130">
        <f>SUM(F69:F70)</f>
        <v>7389219.9999999991</v>
      </c>
      <c r="H71" s="131" t="s">
        <v>21</v>
      </c>
      <c r="I71" s="131" t="s">
        <v>20</v>
      </c>
      <c r="J71" s="34">
        <f t="shared" ref="J71:J73" si="10">J61</f>
        <v>1.79</v>
      </c>
      <c r="L71" s="131" t="s">
        <v>21</v>
      </c>
      <c r="M71" s="131" t="s">
        <v>20</v>
      </c>
      <c r="N71" s="34">
        <f t="shared" ref="N71:N73" si="11">N61</f>
        <v>0.79</v>
      </c>
    </row>
    <row r="72" spans="2:14" x14ac:dyDescent="0.25">
      <c r="H72" s="131" t="s">
        <v>22</v>
      </c>
      <c r="I72" s="131" t="s">
        <v>20</v>
      </c>
      <c r="J72" s="34">
        <f t="shared" si="10"/>
        <v>0</v>
      </c>
      <c r="L72" s="131" t="s">
        <v>22</v>
      </c>
      <c r="M72" s="131" t="s">
        <v>20</v>
      </c>
      <c r="N72" s="34">
        <f t="shared" si="11"/>
        <v>0</v>
      </c>
    </row>
    <row r="73" spans="2:14" ht="15.75" thickBot="1" x14ac:dyDescent="0.3">
      <c r="H73" s="131" t="s">
        <v>24</v>
      </c>
      <c r="I73" s="131" t="s">
        <v>20</v>
      </c>
      <c r="J73" s="34">
        <f t="shared" si="10"/>
        <v>0</v>
      </c>
      <c r="L73" s="131" t="s">
        <v>24</v>
      </c>
      <c r="M73" s="131" t="s">
        <v>20</v>
      </c>
      <c r="N73" s="34">
        <f t="shared" si="11"/>
        <v>0</v>
      </c>
    </row>
    <row r="74" spans="2:14" ht="15.75" thickBot="1" x14ac:dyDescent="0.3">
      <c r="H74" s="132" t="s">
        <v>25</v>
      </c>
      <c r="I74" s="133"/>
      <c r="J74" s="134">
        <f>SUM(J70:J73)</f>
        <v>2.09</v>
      </c>
      <c r="L74" s="132" t="s">
        <v>25</v>
      </c>
      <c r="M74" s="133"/>
      <c r="N74" s="134">
        <f>SUM(N70:N73)</f>
        <v>1.0900000000000001</v>
      </c>
    </row>
    <row r="77" spans="2:14" ht="24" thickBot="1" x14ac:dyDescent="0.4">
      <c r="B77" s="198" t="s">
        <v>32</v>
      </c>
      <c r="C77" s="198"/>
      <c r="D77" s="189"/>
    </row>
    <row r="78" spans="2:14" ht="15.75" thickBot="1" x14ac:dyDescent="0.3">
      <c r="B78" s="92" t="s">
        <v>8</v>
      </c>
      <c r="C78" s="136" t="s">
        <v>9</v>
      </c>
      <c r="D78" s="136" t="s">
        <v>33</v>
      </c>
      <c r="E78" s="137" t="s">
        <v>34</v>
      </c>
    </row>
    <row r="79" spans="2:14" x14ac:dyDescent="0.25">
      <c r="B79" s="93" t="s">
        <v>13</v>
      </c>
      <c r="C79" s="138" t="s">
        <v>15</v>
      </c>
      <c r="D79" s="139">
        <f>SUM(D8,D18,D28,D38,D49,D59,D69)</f>
        <v>13870000</v>
      </c>
      <c r="E79" s="140">
        <f>SUM(F8,F18,F28,F38,F49,F59,F69)</f>
        <v>28988300</v>
      </c>
    </row>
    <row r="80" spans="2:14" ht="15.75" thickBot="1" x14ac:dyDescent="0.3">
      <c r="B80" s="100" t="s">
        <v>18</v>
      </c>
      <c r="C80" s="141" t="s">
        <v>15</v>
      </c>
      <c r="D80" s="142">
        <f>SUM(D9,D19,D29,D39,D50,D60,D70)</f>
        <v>474000</v>
      </c>
      <c r="E80" s="143">
        <f>SUM(F9,F19,F29,F39,F50,F60,F70)</f>
        <v>516660</v>
      </c>
    </row>
    <row r="81" spans="5:5" x14ac:dyDescent="0.25">
      <c r="E81" s="144">
        <f>SUM(E79:E80)</f>
        <v>29504960</v>
      </c>
    </row>
  </sheetData>
  <mergeCells count="38">
    <mergeCell ref="H17:J17"/>
    <mergeCell ref="L17:N17"/>
    <mergeCell ref="B1:F1"/>
    <mergeCell ref="B2:F3"/>
    <mergeCell ref="H2:N3"/>
    <mergeCell ref="B6:D6"/>
    <mergeCell ref="H6:J6"/>
    <mergeCell ref="L6:N6"/>
    <mergeCell ref="H7:J7"/>
    <mergeCell ref="L7:N7"/>
    <mergeCell ref="H16:J16"/>
    <mergeCell ref="L16:N16"/>
    <mergeCell ref="H48:J48"/>
    <mergeCell ref="L48:N48"/>
    <mergeCell ref="B26:D26"/>
    <mergeCell ref="H26:J26"/>
    <mergeCell ref="L26:N26"/>
    <mergeCell ref="H27:J27"/>
    <mergeCell ref="L27:N27"/>
    <mergeCell ref="B36:D36"/>
    <mergeCell ref="H36:J36"/>
    <mergeCell ref="L36:N36"/>
    <mergeCell ref="H37:J37"/>
    <mergeCell ref="L37:N37"/>
    <mergeCell ref="B47:D47"/>
    <mergeCell ref="H47:J47"/>
    <mergeCell ref="L47:N47"/>
    <mergeCell ref="H68:J68"/>
    <mergeCell ref="L68:N68"/>
    <mergeCell ref="B77:D77"/>
    <mergeCell ref="B57:D57"/>
    <mergeCell ref="H57:J57"/>
    <mergeCell ref="L57:N57"/>
    <mergeCell ref="H58:J58"/>
    <mergeCell ref="L58:N58"/>
    <mergeCell ref="B67:D67"/>
    <mergeCell ref="H67:J67"/>
    <mergeCell ref="L67:N6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G67"/>
  <sheetViews>
    <sheetView topLeftCell="A4" workbookViewId="0">
      <selection activeCell="A4" sqref="A4"/>
    </sheetView>
  </sheetViews>
  <sheetFormatPr defaultRowHeight="15" x14ac:dyDescent="0.25"/>
  <cols>
    <col min="1" max="1" width="9.140625" style="87"/>
    <col min="2" max="2" width="54.140625" style="87" customWidth="1"/>
    <col min="3" max="3" width="9.140625" style="87"/>
    <col min="4" max="5" width="15.42578125" style="87" bestFit="1" customWidth="1"/>
    <col min="6" max="6" width="14.140625" style="87" customWidth="1"/>
    <col min="7" max="7" width="15.28515625" style="87" customWidth="1"/>
    <col min="8" max="16384" width="9.140625" style="87"/>
  </cols>
  <sheetData>
    <row r="1" spans="2:7" ht="67.5" customHeight="1" thickBot="1" x14ac:dyDescent="0.55000000000000004">
      <c r="B1" s="217" t="s">
        <v>45</v>
      </c>
      <c r="C1" s="191"/>
      <c r="D1" s="191"/>
      <c r="E1" s="191"/>
      <c r="F1" s="191"/>
      <c r="G1" s="191"/>
    </row>
    <row r="2" spans="2:7" ht="65.25" customHeight="1" thickBot="1" x14ac:dyDescent="0.3">
      <c r="B2" s="192" t="s">
        <v>73</v>
      </c>
      <c r="C2" s="193"/>
      <c r="D2" s="193"/>
      <c r="E2" s="193"/>
      <c r="F2" s="193"/>
      <c r="G2" s="194"/>
    </row>
    <row r="3" spans="2:7" ht="20.25" customHeight="1" x14ac:dyDescent="0.5">
      <c r="B3" s="88"/>
      <c r="C3" s="88"/>
      <c r="D3" s="88"/>
      <c r="E3" s="88"/>
      <c r="F3" s="88"/>
      <c r="G3" s="88"/>
    </row>
    <row r="4" spans="2:7" ht="18.75" customHeight="1" x14ac:dyDescent="0.5">
      <c r="B4" s="88"/>
      <c r="C4" s="88"/>
      <c r="D4" s="88"/>
      <c r="E4" s="88"/>
      <c r="F4" s="88"/>
      <c r="G4" s="88"/>
    </row>
    <row r="5" spans="2:7" ht="24" thickBot="1" x14ac:dyDescent="0.4">
      <c r="B5" s="190" t="s">
        <v>7</v>
      </c>
      <c r="C5" s="190"/>
      <c r="D5" s="190"/>
      <c r="E5" s="190"/>
      <c r="F5" s="190"/>
      <c r="G5" s="190"/>
    </row>
    <row r="6" spans="2:7" ht="30.75" thickBot="1" x14ac:dyDescent="0.3">
      <c r="B6" s="89" t="s">
        <v>36</v>
      </c>
      <c r="C6" s="90" t="s">
        <v>9</v>
      </c>
      <c r="D6" s="91" t="s">
        <v>10</v>
      </c>
      <c r="E6" s="92" t="s">
        <v>17</v>
      </c>
      <c r="F6" s="92" t="s">
        <v>34</v>
      </c>
    </row>
    <row r="7" spans="2:7" ht="15.75" thickBot="1" x14ac:dyDescent="0.3">
      <c r="B7" s="93" t="s">
        <v>37</v>
      </c>
      <c r="C7" s="94" t="s">
        <v>15</v>
      </c>
      <c r="D7" s="95">
        <v>5900000</v>
      </c>
      <c r="E7" s="29"/>
      <c r="F7" s="96">
        <f>D7*E7</f>
        <v>0</v>
      </c>
    </row>
    <row r="8" spans="2:7" ht="15.75" thickBot="1" x14ac:dyDescent="0.3">
      <c r="B8" s="97" t="s">
        <v>38</v>
      </c>
      <c r="C8" s="98" t="s">
        <v>15</v>
      </c>
      <c r="D8" s="99">
        <v>1200000</v>
      </c>
      <c r="E8" s="8"/>
      <c r="F8" s="96">
        <f>D8*E8</f>
        <v>0</v>
      </c>
    </row>
    <row r="9" spans="2:7" ht="15.75" thickBot="1" x14ac:dyDescent="0.3">
      <c r="B9" s="97" t="s">
        <v>39</v>
      </c>
      <c r="C9" s="98" t="s">
        <v>15</v>
      </c>
      <c r="D9" s="99">
        <v>23000</v>
      </c>
      <c r="E9" s="8"/>
      <c r="F9" s="96">
        <f>D9*E9</f>
        <v>0</v>
      </c>
    </row>
    <row r="10" spans="2:7" ht="15.75" thickBot="1" x14ac:dyDescent="0.3">
      <c r="B10" s="100" t="s">
        <v>40</v>
      </c>
      <c r="C10" s="101" t="s">
        <v>15</v>
      </c>
      <c r="D10" s="102">
        <v>216000</v>
      </c>
      <c r="E10" s="9"/>
      <c r="F10" s="96">
        <f>D10*E10</f>
        <v>0</v>
      </c>
    </row>
    <row r="11" spans="2:7" ht="15.75" thickBot="1" x14ac:dyDescent="0.3">
      <c r="F11" s="103">
        <f>SUM(F7:F10)</f>
        <v>0</v>
      </c>
    </row>
    <row r="13" spans="2:7" ht="24" thickBot="1" x14ac:dyDescent="0.4">
      <c r="B13" s="190" t="s">
        <v>26</v>
      </c>
      <c r="C13" s="190"/>
      <c r="D13" s="190"/>
      <c r="E13" s="190"/>
      <c r="F13" s="190"/>
      <c r="G13" s="190"/>
    </row>
    <row r="14" spans="2:7" ht="30.75" thickBot="1" x14ac:dyDescent="0.3">
      <c r="B14" s="89" t="s">
        <v>36</v>
      </c>
      <c r="C14" s="92" t="s">
        <v>9</v>
      </c>
      <c r="D14" s="91" t="s">
        <v>10</v>
      </c>
      <c r="E14" s="92" t="s">
        <v>17</v>
      </c>
      <c r="F14" s="92" t="s">
        <v>34</v>
      </c>
    </row>
    <row r="15" spans="2:7" ht="15.75" thickBot="1" x14ac:dyDescent="0.3">
      <c r="B15" s="93" t="s">
        <v>37</v>
      </c>
      <c r="C15" s="94" t="s">
        <v>15</v>
      </c>
      <c r="D15" s="95">
        <v>5400000</v>
      </c>
      <c r="E15" s="29"/>
      <c r="F15" s="96">
        <f>D15*E15</f>
        <v>0</v>
      </c>
    </row>
    <row r="16" spans="2:7" ht="15.75" thickBot="1" x14ac:dyDescent="0.3">
      <c r="B16" s="97" t="s">
        <v>38</v>
      </c>
      <c r="C16" s="98" t="s">
        <v>15</v>
      </c>
      <c r="D16" s="99">
        <v>1800000</v>
      </c>
      <c r="E16" s="8"/>
      <c r="F16" s="96">
        <f>D16*E16</f>
        <v>0</v>
      </c>
    </row>
    <row r="17" spans="2:7" ht="15.75" thickBot="1" x14ac:dyDescent="0.3">
      <c r="B17" s="97" t="s">
        <v>39</v>
      </c>
      <c r="C17" s="98" t="s">
        <v>15</v>
      </c>
      <c r="D17" s="99">
        <v>22000</v>
      </c>
      <c r="E17" s="8"/>
      <c r="F17" s="96">
        <f>D17*E17</f>
        <v>0</v>
      </c>
    </row>
    <row r="18" spans="2:7" ht="15.75" thickBot="1" x14ac:dyDescent="0.3">
      <c r="B18" s="100" t="s">
        <v>40</v>
      </c>
      <c r="C18" s="101" t="s">
        <v>15</v>
      </c>
      <c r="D18" s="102">
        <v>217000</v>
      </c>
      <c r="E18" s="9"/>
      <c r="F18" s="96">
        <f>D18*E18</f>
        <v>0</v>
      </c>
    </row>
    <row r="19" spans="2:7" ht="15.75" thickBot="1" x14ac:dyDescent="0.3">
      <c r="F19" s="103">
        <f>SUM(F15:F18)</f>
        <v>0</v>
      </c>
    </row>
    <row r="21" spans="2:7" ht="24" thickBot="1" x14ac:dyDescent="0.4">
      <c r="B21" s="190" t="s">
        <v>27</v>
      </c>
      <c r="C21" s="190"/>
      <c r="D21" s="190"/>
      <c r="E21" s="190"/>
      <c r="F21" s="190"/>
      <c r="G21" s="190"/>
    </row>
    <row r="22" spans="2:7" ht="30.75" thickBot="1" x14ac:dyDescent="0.3">
      <c r="B22" s="89" t="s">
        <v>36</v>
      </c>
      <c r="C22" s="92" t="s">
        <v>9</v>
      </c>
      <c r="D22" s="91" t="s">
        <v>10</v>
      </c>
      <c r="E22" s="92" t="s">
        <v>17</v>
      </c>
      <c r="F22" s="92" t="s">
        <v>34</v>
      </c>
    </row>
    <row r="23" spans="2:7" ht="15.75" thickBot="1" x14ac:dyDescent="0.3">
      <c r="B23" s="93" t="s">
        <v>37</v>
      </c>
      <c r="C23" s="94" t="s">
        <v>15</v>
      </c>
      <c r="D23" s="95">
        <v>5900000</v>
      </c>
      <c r="E23" s="29"/>
      <c r="F23" s="96">
        <f>D23*E23</f>
        <v>0</v>
      </c>
    </row>
    <row r="24" spans="2:7" ht="15.75" thickBot="1" x14ac:dyDescent="0.3">
      <c r="B24" s="97" t="s">
        <v>38</v>
      </c>
      <c r="C24" s="98" t="s">
        <v>15</v>
      </c>
      <c r="D24" s="99">
        <v>1300000</v>
      </c>
      <c r="E24" s="8"/>
      <c r="F24" s="96">
        <f>D24*E24</f>
        <v>0</v>
      </c>
    </row>
    <row r="25" spans="2:7" ht="15.75" thickBot="1" x14ac:dyDescent="0.3">
      <c r="B25" s="97" t="s">
        <v>39</v>
      </c>
      <c r="C25" s="98" t="s">
        <v>15</v>
      </c>
      <c r="D25" s="99">
        <v>21000</v>
      </c>
      <c r="E25" s="8"/>
      <c r="F25" s="96">
        <f>D25*E25</f>
        <v>0</v>
      </c>
    </row>
    <row r="26" spans="2:7" ht="15.75" thickBot="1" x14ac:dyDescent="0.3">
      <c r="B26" s="100" t="s">
        <v>40</v>
      </c>
      <c r="C26" s="101" t="s">
        <v>15</v>
      </c>
      <c r="D26" s="102">
        <v>218000</v>
      </c>
      <c r="E26" s="9"/>
      <c r="F26" s="96">
        <f>D26*E26</f>
        <v>0</v>
      </c>
    </row>
    <row r="27" spans="2:7" ht="15.75" thickBot="1" x14ac:dyDescent="0.3">
      <c r="F27" s="103">
        <f>SUM(F23:F26)</f>
        <v>0</v>
      </c>
    </row>
    <row r="29" spans="2:7" ht="24" thickBot="1" x14ac:dyDescent="0.4">
      <c r="B29" s="190" t="s">
        <v>28</v>
      </c>
      <c r="C29" s="190"/>
      <c r="D29" s="190"/>
      <c r="E29" s="190"/>
      <c r="F29" s="190"/>
      <c r="G29" s="190"/>
    </row>
    <row r="30" spans="2:7" ht="30.75" thickBot="1" x14ac:dyDescent="0.3">
      <c r="B30" s="89" t="s">
        <v>36</v>
      </c>
      <c r="C30" s="92" t="s">
        <v>9</v>
      </c>
      <c r="D30" s="91" t="s">
        <v>10</v>
      </c>
      <c r="E30" s="92" t="s">
        <v>17</v>
      </c>
      <c r="F30" s="92" t="s">
        <v>34</v>
      </c>
    </row>
    <row r="31" spans="2:7" ht="15.75" thickBot="1" x14ac:dyDescent="0.3">
      <c r="B31" s="93" t="s">
        <v>37</v>
      </c>
      <c r="C31" s="94" t="s">
        <v>15</v>
      </c>
      <c r="D31" s="95">
        <v>5900000</v>
      </c>
      <c r="E31" s="29"/>
      <c r="F31" s="96">
        <f>D31*E31</f>
        <v>0</v>
      </c>
    </row>
    <row r="32" spans="2:7" ht="15.75" thickBot="1" x14ac:dyDescent="0.3">
      <c r="B32" s="97" t="s">
        <v>38</v>
      </c>
      <c r="C32" s="98" t="s">
        <v>15</v>
      </c>
      <c r="D32" s="99">
        <v>1400000</v>
      </c>
      <c r="E32" s="8"/>
      <c r="F32" s="96">
        <f>D32*E32</f>
        <v>0</v>
      </c>
    </row>
    <row r="33" spans="2:7" ht="15.75" thickBot="1" x14ac:dyDescent="0.3">
      <c r="B33" s="97" t="s">
        <v>39</v>
      </c>
      <c r="C33" s="98" t="s">
        <v>15</v>
      </c>
      <c r="D33" s="99">
        <v>24000</v>
      </c>
      <c r="E33" s="8"/>
      <c r="F33" s="96">
        <f>D33*E33</f>
        <v>0</v>
      </c>
    </row>
    <row r="34" spans="2:7" ht="15.75" thickBot="1" x14ac:dyDescent="0.3">
      <c r="B34" s="100" t="s">
        <v>40</v>
      </c>
      <c r="C34" s="101" t="s">
        <v>15</v>
      </c>
      <c r="D34" s="102">
        <v>223000</v>
      </c>
      <c r="E34" s="9"/>
      <c r="F34" s="96">
        <f>D34*E34</f>
        <v>0</v>
      </c>
    </row>
    <row r="35" spans="2:7" ht="15.75" thickBot="1" x14ac:dyDescent="0.3">
      <c r="F35" s="103">
        <f>SUM(F31:F34)</f>
        <v>0</v>
      </c>
    </row>
    <row r="37" spans="2:7" ht="24" thickBot="1" x14ac:dyDescent="0.4">
      <c r="B37" s="190" t="s">
        <v>29</v>
      </c>
      <c r="C37" s="190"/>
      <c r="D37" s="190"/>
      <c r="E37" s="190"/>
      <c r="F37" s="190"/>
      <c r="G37" s="190"/>
    </row>
    <row r="38" spans="2:7" ht="30.75" thickBot="1" x14ac:dyDescent="0.3">
      <c r="B38" s="89" t="s">
        <v>36</v>
      </c>
      <c r="C38" s="92" t="s">
        <v>9</v>
      </c>
      <c r="D38" s="91" t="s">
        <v>10</v>
      </c>
      <c r="E38" s="92" t="s">
        <v>17</v>
      </c>
      <c r="F38" s="92" t="s">
        <v>34</v>
      </c>
    </row>
    <row r="39" spans="2:7" ht="15.75" thickBot="1" x14ac:dyDescent="0.3">
      <c r="B39" s="93" t="s">
        <v>37</v>
      </c>
      <c r="C39" s="94" t="s">
        <v>15</v>
      </c>
      <c r="D39" s="95">
        <v>7000000</v>
      </c>
      <c r="E39" s="29"/>
      <c r="F39" s="96">
        <f>D39*E39</f>
        <v>0</v>
      </c>
    </row>
    <row r="40" spans="2:7" ht="15.75" thickBot="1" x14ac:dyDescent="0.3">
      <c r="B40" s="97" t="s">
        <v>38</v>
      </c>
      <c r="C40" s="98" t="s">
        <v>15</v>
      </c>
      <c r="D40" s="99">
        <v>1500000</v>
      </c>
      <c r="E40" s="8"/>
      <c r="F40" s="96">
        <f>D40*E40</f>
        <v>0</v>
      </c>
    </row>
    <row r="41" spans="2:7" ht="15.75" thickBot="1" x14ac:dyDescent="0.3">
      <c r="B41" s="97" t="s">
        <v>39</v>
      </c>
      <c r="C41" s="98" t="s">
        <v>15</v>
      </c>
      <c r="D41" s="99">
        <v>26000</v>
      </c>
      <c r="E41" s="8"/>
      <c r="F41" s="96">
        <f>D41*E41</f>
        <v>0</v>
      </c>
    </row>
    <row r="42" spans="2:7" ht="15.75" thickBot="1" x14ac:dyDescent="0.3">
      <c r="B42" s="100" t="s">
        <v>40</v>
      </c>
      <c r="C42" s="101" t="s">
        <v>15</v>
      </c>
      <c r="D42" s="102">
        <v>216000</v>
      </c>
      <c r="E42" s="9"/>
      <c r="F42" s="96">
        <f>D42*E42</f>
        <v>0</v>
      </c>
    </row>
    <row r="43" spans="2:7" ht="15.75" thickBot="1" x14ac:dyDescent="0.3">
      <c r="F43" s="103">
        <f>SUM(F39:F42)</f>
        <v>0</v>
      </c>
    </row>
    <row r="45" spans="2:7" ht="24" thickBot="1" x14ac:dyDescent="0.4">
      <c r="B45" s="190" t="s">
        <v>30</v>
      </c>
      <c r="C45" s="190"/>
      <c r="D45" s="190"/>
      <c r="E45" s="190"/>
      <c r="F45" s="190"/>
      <c r="G45" s="190"/>
    </row>
    <row r="46" spans="2:7" ht="30.75" thickBot="1" x14ac:dyDescent="0.3">
      <c r="B46" s="89" t="s">
        <v>36</v>
      </c>
      <c r="C46" s="92" t="s">
        <v>9</v>
      </c>
      <c r="D46" s="91" t="s">
        <v>10</v>
      </c>
      <c r="E46" s="92" t="s">
        <v>17</v>
      </c>
      <c r="F46" s="92" t="s">
        <v>34</v>
      </c>
    </row>
    <row r="47" spans="2:7" ht="15.75" thickBot="1" x14ac:dyDescent="0.3">
      <c r="B47" s="93" t="s">
        <v>37</v>
      </c>
      <c r="C47" s="94" t="s">
        <v>15</v>
      </c>
      <c r="D47" s="95">
        <v>5100000</v>
      </c>
      <c r="E47" s="29"/>
      <c r="F47" s="96">
        <f>D47*E47</f>
        <v>0</v>
      </c>
    </row>
    <row r="48" spans="2:7" ht="15.75" thickBot="1" x14ac:dyDescent="0.3">
      <c r="B48" s="97" t="s">
        <v>38</v>
      </c>
      <c r="C48" s="98" t="s">
        <v>15</v>
      </c>
      <c r="D48" s="99">
        <v>1700000</v>
      </c>
      <c r="E48" s="8"/>
      <c r="F48" s="96">
        <f>D48*E48</f>
        <v>0</v>
      </c>
    </row>
    <row r="49" spans="2:7" ht="15.75" thickBot="1" x14ac:dyDescent="0.3">
      <c r="B49" s="97" t="s">
        <v>39</v>
      </c>
      <c r="C49" s="98" t="s">
        <v>15</v>
      </c>
      <c r="D49" s="99">
        <v>22000</v>
      </c>
      <c r="E49" s="8"/>
      <c r="F49" s="96">
        <f>D49*E49</f>
        <v>0</v>
      </c>
    </row>
    <row r="50" spans="2:7" ht="15.75" thickBot="1" x14ac:dyDescent="0.3">
      <c r="B50" s="100" t="s">
        <v>40</v>
      </c>
      <c r="C50" s="101" t="s">
        <v>15</v>
      </c>
      <c r="D50" s="102">
        <v>180000</v>
      </c>
      <c r="E50" s="9"/>
      <c r="F50" s="96">
        <f>D50*E50</f>
        <v>0</v>
      </c>
    </row>
    <row r="51" spans="2:7" ht="15.75" thickBot="1" x14ac:dyDescent="0.3">
      <c r="F51" s="103">
        <f>SUM(F47:F50)</f>
        <v>0</v>
      </c>
    </row>
    <row r="52" spans="2:7" x14ac:dyDescent="0.25">
      <c r="G52" s="104"/>
    </row>
    <row r="53" spans="2:7" ht="24" thickBot="1" x14ac:dyDescent="0.4">
      <c r="B53" s="190" t="s">
        <v>31</v>
      </c>
      <c r="C53" s="190"/>
      <c r="D53" s="190"/>
      <c r="E53" s="190"/>
      <c r="F53" s="190"/>
      <c r="G53" s="190"/>
    </row>
    <row r="54" spans="2:7" ht="30.75" thickBot="1" x14ac:dyDescent="0.3">
      <c r="B54" s="89" t="s">
        <v>36</v>
      </c>
      <c r="C54" s="92" t="s">
        <v>9</v>
      </c>
      <c r="D54" s="91" t="s">
        <v>10</v>
      </c>
      <c r="E54" s="92" t="s">
        <v>17</v>
      </c>
      <c r="F54" s="92" t="s">
        <v>34</v>
      </c>
    </row>
    <row r="55" spans="2:7" ht="15.75" thickBot="1" x14ac:dyDescent="0.3">
      <c r="B55" s="93" t="s">
        <v>37</v>
      </c>
      <c r="C55" s="94" t="s">
        <v>15</v>
      </c>
      <c r="D55" s="95">
        <v>3500000</v>
      </c>
      <c r="E55" s="29"/>
      <c r="F55" s="96">
        <f>D55*E55</f>
        <v>0</v>
      </c>
    </row>
    <row r="56" spans="2:7" ht="15.75" thickBot="1" x14ac:dyDescent="0.3">
      <c r="B56" s="97" t="s">
        <v>38</v>
      </c>
      <c r="C56" s="98" t="s">
        <v>15</v>
      </c>
      <c r="D56" s="99">
        <v>3500000</v>
      </c>
      <c r="E56" s="8"/>
      <c r="F56" s="96">
        <f>D56*E56</f>
        <v>0</v>
      </c>
    </row>
    <row r="57" spans="2:7" ht="15.75" thickBot="1" x14ac:dyDescent="0.3">
      <c r="B57" s="97" t="s">
        <v>39</v>
      </c>
      <c r="C57" s="98" t="s">
        <v>15</v>
      </c>
      <c r="D57" s="99">
        <v>23000</v>
      </c>
      <c r="E57" s="8"/>
      <c r="F57" s="96">
        <f>D57*E57</f>
        <v>0</v>
      </c>
    </row>
    <row r="58" spans="2:7" ht="15.75" thickBot="1" x14ac:dyDescent="0.3">
      <c r="B58" s="100" t="s">
        <v>40</v>
      </c>
      <c r="C58" s="101" t="s">
        <v>15</v>
      </c>
      <c r="D58" s="102">
        <v>220000</v>
      </c>
      <c r="E58" s="9"/>
      <c r="F58" s="96">
        <f>D58*E58</f>
        <v>0</v>
      </c>
    </row>
    <row r="59" spans="2:7" ht="15.75" thickBot="1" x14ac:dyDescent="0.3">
      <c r="F59" s="103">
        <f>SUM(F55:F58)</f>
        <v>0</v>
      </c>
    </row>
    <row r="60" spans="2:7" x14ac:dyDescent="0.25">
      <c r="G60" s="104"/>
    </row>
    <row r="61" spans="2:7" ht="24" thickBot="1" x14ac:dyDescent="0.4">
      <c r="B61" s="189" t="s">
        <v>41</v>
      </c>
      <c r="C61" s="189"/>
      <c r="D61" s="189"/>
      <c r="E61" s="189"/>
      <c r="F61" s="189"/>
      <c r="G61" s="105"/>
    </row>
    <row r="62" spans="2:7" ht="15.75" thickBot="1" x14ac:dyDescent="0.3">
      <c r="B62" s="92" t="s">
        <v>36</v>
      </c>
      <c r="C62" s="92" t="s">
        <v>9</v>
      </c>
      <c r="D62" s="92" t="s">
        <v>42</v>
      </c>
      <c r="E62" s="92" t="s">
        <v>34</v>
      </c>
    </row>
    <row r="63" spans="2:7" ht="15.75" thickBot="1" x14ac:dyDescent="0.3">
      <c r="B63" s="93" t="s">
        <v>37</v>
      </c>
      <c r="C63" s="94" t="s">
        <v>15</v>
      </c>
      <c r="D63" s="106">
        <f>D7+D15+D23+D31+D39+D47+D55</f>
        <v>38700000</v>
      </c>
      <c r="E63" s="107">
        <f>F7+F15+F23+F31+F39+F47+F55</f>
        <v>0</v>
      </c>
    </row>
    <row r="64" spans="2:7" ht="15.75" thickBot="1" x14ac:dyDescent="0.3">
      <c r="B64" s="97" t="s">
        <v>38</v>
      </c>
      <c r="C64" s="98" t="s">
        <v>15</v>
      </c>
      <c r="D64" s="108">
        <f>D8+D16+D24+D32+D40+D48+D56</f>
        <v>12400000</v>
      </c>
      <c r="E64" s="109">
        <f>F8+F16+F24+F32+F40+F48+F56</f>
        <v>0</v>
      </c>
    </row>
    <row r="65" spans="2:7" ht="15.75" thickBot="1" x14ac:dyDescent="0.3">
      <c r="B65" s="97" t="s">
        <v>39</v>
      </c>
      <c r="C65" s="98" t="s">
        <v>15</v>
      </c>
      <c r="D65" s="108">
        <f>D9+D17+D25+D33+D41+D49+D57</f>
        <v>161000</v>
      </c>
      <c r="E65" s="110">
        <f>F9+F17+F25+F33+F41+F49+F57</f>
        <v>0</v>
      </c>
    </row>
    <row r="66" spans="2:7" ht="15.75" thickBot="1" x14ac:dyDescent="0.3">
      <c r="B66" s="100" t="s">
        <v>40</v>
      </c>
      <c r="C66" s="101" t="s">
        <v>15</v>
      </c>
      <c r="D66" s="111">
        <f>D10+D18+D26+D34+D42+D50+D58</f>
        <v>1490000</v>
      </c>
      <c r="E66" s="107">
        <f>F10+F18+F26+F34+F42+F50+F58</f>
        <v>0</v>
      </c>
    </row>
    <row r="67" spans="2:7" ht="15.75" thickBot="1" x14ac:dyDescent="0.3">
      <c r="D67" s="112"/>
      <c r="E67" s="113">
        <f>SUM(E63:E66)</f>
        <v>0</v>
      </c>
      <c r="G67" s="104"/>
    </row>
  </sheetData>
  <mergeCells count="10">
    <mergeCell ref="B37:G37"/>
    <mergeCell ref="B45:G45"/>
    <mergeCell ref="B53:G53"/>
    <mergeCell ref="B61:F61"/>
    <mergeCell ref="B1:G1"/>
    <mergeCell ref="B2:G2"/>
    <mergeCell ref="B5:G5"/>
    <mergeCell ref="B13:G13"/>
    <mergeCell ref="B21:G21"/>
    <mergeCell ref="B29:G2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C2:F31"/>
  <sheetViews>
    <sheetView topLeftCell="A7" workbookViewId="0">
      <selection activeCell="J29" sqref="J29"/>
    </sheetView>
  </sheetViews>
  <sheetFormatPr defaultRowHeight="15" x14ac:dyDescent="0.25"/>
  <cols>
    <col min="3" max="3" width="23.5703125" bestFit="1" customWidth="1"/>
    <col min="4" max="4" width="24.85546875" bestFit="1" customWidth="1"/>
    <col min="5" max="5" width="24.28515625" bestFit="1" customWidth="1"/>
    <col min="6" max="6" width="24.28515625" customWidth="1"/>
  </cols>
  <sheetData>
    <row r="2" spans="3:6" ht="31.5" x14ac:dyDescent="0.5">
      <c r="C2" s="218" t="s">
        <v>46</v>
      </c>
      <c r="D2" s="218"/>
      <c r="E2" s="218"/>
      <c r="F2" s="218"/>
    </row>
    <row r="3" spans="3:6" s="75" customFormat="1" ht="15.75" thickBot="1" x14ac:dyDescent="0.3">
      <c r="C3"/>
      <c r="D3"/>
      <c r="E3"/>
      <c r="F3"/>
    </row>
    <row r="4" spans="3:6" s="75" customFormat="1" ht="48" customHeight="1" thickBot="1" x14ac:dyDescent="0.3">
      <c r="C4" s="225" t="s">
        <v>82</v>
      </c>
      <c r="D4" s="226"/>
      <c r="E4" s="226"/>
      <c r="F4" s="227"/>
    </row>
    <row r="5" spans="3:6" s="75" customFormat="1" ht="15.75" thickBot="1" x14ac:dyDescent="0.3">
      <c r="C5" s="73"/>
      <c r="D5" s="73"/>
      <c r="E5" s="74"/>
      <c r="F5" s="73"/>
    </row>
    <row r="6" spans="3:6" ht="15.75" thickBot="1" x14ac:dyDescent="0.3">
      <c r="C6" s="28" t="s">
        <v>8</v>
      </c>
      <c r="D6" s="28" t="s">
        <v>47</v>
      </c>
      <c r="E6" s="1" t="s">
        <v>48</v>
      </c>
      <c r="F6" s="28" t="s">
        <v>49</v>
      </c>
    </row>
    <row r="7" spans="3:6" ht="15.75" thickBot="1" x14ac:dyDescent="0.3">
      <c r="C7" s="38" t="s">
        <v>50</v>
      </c>
      <c r="D7" s="72">
        <v>50000</v>
      </c>
      <c r="E7" s="145">
        <v>0.62</v>
      </c>
      <c r="F7" s="78">
        <f>D7*E7</f>
        <v>31000</v>
      </c>
    </row>
    <row r="8" spans="3:6" ht="15.75" thickBot="1" x14ac:dyDescent="0.3">
      <c r="C8" s="38" t="s">
        <v>51</v>
      </c>
      <c r="D8" s="72">
        <v>1100000</v>
      </c>
      <c r="E8" s="145">
        <v>0.53</v>
      </c>
      <c r="F8" s="78">
        <f t="shared" ref="F8:F9" si="0">D8*E8</f>
        <v>583000</v>
      </c>
    </row>
    <row r="9" spans="3:6" ht="15.75" thickBot="1" x14ac:dyDescent="0.3">
      <c r="C9" s="38" t="s">
        <v>52</v>
      </c>
      <c r="D9" s="79">
        <v>50000</v>
      </c>
      <c r="E9" s="146">
        <v>0.62</v>
      </c>
      <c r="F9" s="80">
        <f t="shared" si="0"/>
        <v>31000</v>
      </c>
    </row>
    <row r="10" spans="3:6" ht="15.75" thickBot="1" x14ac:dyDescent="0.3">
      <c r="E10" s="76" t="s">
        <v>53</v>
      </c>
      <c r="F10" s="77">
        <f>SUM(F7:F9)</f>
        <v>645000</v>
      </c>
    </row>
    <row r="12" spans="3:6" ht="15.75" thickBot="1" x14ac:dyDescent="0.3"/>
    <row r="13" spans="3:6" ht="18.75" x14ac:dyDescent="0.3">
      <c r="C13" s="228" t="s">
        <v>63</v>
      </c>
      <c r="D13" s="229"/>
      <c r="E13" s="229"/>
      <c r="F13" s="230"/>
    </row>
    <row r="14" spans="3:6" x14ac:dyDescent="0.25">
      <c r="C14" s="219" t="s">
        <v>64</v>
      </c>
      <c r="D14" s="220"/>
      <c r="E14" s="220"/>
      <c r="F14" s="221"/>
    </row>
    <row r="15" spans="3:6" x14ac:dyDescent="0.25">
      <c r="C15" s="231" t="s">
        <v>76</v>
      </c>
      <c r="D15" s="232"/>
      <c r="E15" s="232"/>
      <c r="F15" s="233"/>
    </row>
    <row r="16" spans="3:6" ht="29.25" customHeight="1" x14ac:dyDescent="0.25">
      <c r="C16" s="219" t="s">
        <v>65</v>
      </c>
      <c r="D16" s="220"/>
      <c r="E16" s="220"/>
      <c r="F16" s="221"/>
    </row>
    <row r="17" spans="3:6" x14ac:dyDescent="0.25">
      <c r="C17" s="231" t="s">
        <v>77</v>
      </c>
      <c r="D17" s="232"/>
      <c r="E17" s="232"/>
      <c r="F17" s="233"/>
    </row>
    <row r="18" spans="3:6" x14ac:dyDescent="0.25">
      <c r="C18" s="219" t="s">
        <v>66</v>
      </c>
      <c r="D18" s="220"/>
      <c r="E18" s="220"/>
      <c r="F18" s="221"/>
    </row>
    <row r="19" spans="3:6" x14ac:dyDescent="0.25">
      <c r="C19" s="231" t="s">
        <v>78</v>
      </c>
      <c r="D19" s="232"/>
      <c r="E19" s="232"/>
      <c r="F19" s="233"/>
    </row>
    <row r="20" spans="3:6" ht="30" customHeight="1" x14ac:dyDescent="0.25">
      <c r="C20" s="219" t="s">
        <v>68</v>
      </c>
      <c r="D20" s="220"/>
      <c r="E20" s="220"/>
      <c r="F20" s="221"/>
    </row>
    <row r="21" spans="3:6" ht="15.75" thickBot="1" x14ac:dyDescent="0.3">
      <c r="C21" s="222" t="s">
        <v>81</v>
      </c>
      <c r="D21" s="223"/>
      <c r="E21" s="223"/>
      <c r="F21" s="224"/>
    </row>
    <row r="23" spans="3:6" ht="31.5" x14ac:dyDescent="0.5">
      <c r="C23" s="218" t="s">
        <v>79</v>
      </c>
      <c r="D23" s="218"/>
      <c r="E23" s="218"/>
      <c r="F23" s="218"/>
    </row>
    <row r="24" spans="3:6" ht="15.75" thickBot="1" x14ac:dyDescent="0.3"/>
    <row r="25" spans="3:6" ht="15.75" thickBot="1" x14ac:dyDescent="0.3">
      <c r="C25" s="28" t="s">
        <v>8</v>
      </c>
      <c r="D25" s="28" t="s">
        <v>47</v>
      </c>
      <c r="E25" s="1" t="s">
        <v>48</v>
      </c>
      <c r="F25" s="28" t="s">
        <v>49</v>
      </c>
    </row>
    <row r="26" spans="3:6" ht="15.75" thickBot="1" x14ac:dyDescent="0.3">
      <c r="C26" s="38" t="s">
        <v>50</v>
      </c>
      <c r="D26" s="72">
        <v>50000</v>
      </c>
      <c r="E26" s="145">
        <v>0.27</v>
      </c>
      <c r="F26" s="78">
        <f>D26*E26</f>
        <v>13500</v>
      </c>
    </row>
    <row r="27" spans="3:6" ht="15.75" thickBot="1" x14ac:dyDescent="0.3">
      <c r="C27" s="38" t="s">
        <v>51</v>
      </c>
      <c r="D27" s="72">
        <v>1100000</v>
      </c>
      <c r="E27" s="145">
        <v>0.25</v>
      </c>
      <c r="F27" s="78">
        <f t="shared" ref="F27:F28" si="1">D27*E27</f>
        <v>275000</v>
      </c>
    </row>
    <row r="28" spans="3:6" ht="15.75" thickBot="1" x14ac:dyDescent="0.3">
      <c r="C28" s="38" t="s">
        <v>52</v>
      </c>
      <c r="D28" s="79">
        <v>50000</v>
      </c>
      <c r="E28" s="146">
        <v>0.27</v>
      </c>
      <c r="F28" s="80">
        <f t="shared" si="1"/>
        <v>13500</v>
      </c>
    </row>
    <row r="29" spans="3:6" ht="15.75" thickBot="1" x14ac:dyDescent="0.3">
      <c r="E29" s="76" t="s">
        <v>53</v>
      </c>
      <c r="F29" s="77">
        <f>SUM(F26:F28)</f>
        <v>302000</v>
      </c>
    </row>
    <row r="31" spans="3:6" ht="18.75" x14ac:dyDescent="0.25">
      <c r="C31" s="147" t="s">
        <v>80</v>
      </c>
    </row>
  </sheetData>
  <mergeCells count="12">
    <mergeCell ref="C23:F23"/>
    <mergeCell ref="C2:F2"/>
    <mergeCell ref="C20:F20"/>
    <mergeCell ref="C21:F21"/>
    <mergeCell ref="C18:F18"/>
    <mergeCell ref="C4:F4"/>
    <mergeCell ref="C13:F13"/>
    <mergeCell ref="C14:F14"/>
    <mergeCell ref="C15:F15"/>
    <mergeCell ref="C16:F16"/>
    <mergeCell ref="C17:F17"/>
    <mergeCell ref="C19:F19"/>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F59"/>
  <sheetViews>
    <sheetView tabSelected="1" topLeftCell="A4" workbookViewId="0">
      <selection activeCell="C19" sqref="C19"/>
    </sheetView>
  </sheetViews>
  <sheetFormatPr defaultRowHeight="15" x14ac:dyDescent="0.25"/>
  <cols>
    <col min="2" max="2" width="76" bestFit="1" customWidth="1"/>
    <col min="3" max="3" width="23.7109375" customWidth="1"/>
  </cols>
  <sheetData>
    <row r="1" spans="2:6" ht="15.75" thickBot="1" x14ac:dyDescent="0.3"/>
    <row r="2" spans="2:6" ht="32.25" thickBot="1" x14ac:dyDescent="0.55000000000000004">
      <c r="B2" s="234" t="s">
        <v>54</v>
      </c>
      <c r="C2" s="235"/>
      <c r="D2" s="56"/>
      <c r="E2" s="56"/>
      <c r="F2" s="57"/>
    </row>
    <row r="3" spans="2:6" x14ac:dyDescent="0.25">
      <c r="B3" s="42"/>
      <c r="C3" s="64"/>
    </row>
    <row r="4" spans="2:6" x14ac:dyDescent="0.25">
      <c r="B4" s="42"/>
      <c r="C4" s="64"/>
    </row>
    <row r="5" spans="2:6" ht="23.25" x14ac:dyDescent="0.35">
      <c r="B5" s="65" t="s">
        <v>55</v>
      </c>
      <c r="C5" s="64"/>
    </row>
    <row r="6" spans="2:6" ht="19.5" thickBot="1" x14ac:dyDescent="0.35">
      <c r="B6" s="66" t="str">
        <f>'License Plate Prod-Dist'!B78:D78</f>
        <v>TOTAL PLATE COSTS (2021-27)</v>
      </c>
      <c r="C6" s="64"/>
    </row>
    <row r="7" spans="2:6" x14ac:dyDescent="0.25">
      <c r="B7" s="52" t="str">
        <f>'License Plate Prod-Dist'!B79</f>
        <v>Plate Type</v>
      </c>
      <c r="C7" s="53" t="str">
        <f>'License Plate Prod-Dist'!E79</f>
        <v xml:space="preserve">Total </v>
      </c>
    </row>
    <row r="8" spans="2:6" x14ac:dyDescent="0.25">
      <c r="B8" s="48" t="str">
        <f>'License Plate Prod-Dist'!B80</f>
        <v>Passenger Size Plate</v>
      </c>
      <c r="C8" s="49">
        <f>'License Plate Prod-Dist'!E80</f>
        <v>24827300</v>
      </c>
    </row>
    <row r="9" spans="2:6" ht="15.75" thickBot="1" x14ac:dyDescent="0.3">
      <c r="B9" s="50" t="str">
        <f>'License Plate Prod-Dist'!B81</f>
        <v>Motorcycle</v>
      </c>
      <c r="C9" s="51">
        <f>'License Plate Prod-Dist'!E81</f>
        <v>469260</v>
      </c>
    </row>
    <row r="10" spans="2:6" ht="15.75" thickBot="1" x14ac:dyDescent="0.3">
      <c r="B10" s="42"/>
      <c r="C10" s="47">
        <f>'License Plate Prod-Dist'!E82</f>
        <v>25296560</v>
      </c>
    </row>
    <row r="11" spans="2:6" x14ac:dyDescent="0.25">
      <c r="B11" s="42"/>
      <c r="C11" s="64"/>
    </row>
    <row r="12" spans="2:6" ht="23.25" x14ac:dyDescent="0.35">
      <c r="B12" s="65" t="s">
        <v>56</v>
      </c>
      <c r="C12" s="64"/>
    </row>
    <row r="13" spans="2:6" ht="19.5" thickBot="1" x14ac:dyDescent="0.35">
      <c r="B13" s="66" t="str">
        <f>'Registration Doc Prod-Dist'!B61:F61</f>
        <v>TOTAL REGISTRATION DOCUMENT COSTS (2021-27)</v>
      </c>
      <c r="C13" s="64"/>
    </row>
    <row r="14" spans="2:6" x14ac:dyDescent="0.25">
      <c r="B14" s="52" t="str">
        <f>'Registration Doc Prod-Dist'!B62</f>
        <v>Registration Type</v>
      </c>
      <c r="C14" s="53" t="str">
        <f>'Registration Doc Prod-Dist'!E62</f>
        <v xml:space="preserve">Total </v>
      </c>
    </row>
    <row r="15" spans="2:6" x14ac:dyDescent="0.25">
      <c r="B15" s="48" t="str">
        <f>'Registration Doc Prod-Dist'!B63</f>
        <v>Automobile/Trailer/Motorcycle - with plate year decal</v>
      </c>
      <c r="C15" s="49">
        <f>'Registration Doc Prod-Dist'!E63</f>
        <v>13545000</v>
      </c>
    </row>
    <row r="16" spans="2:6" x14ac:dyDescent="0.25">
      <c r="B16" s="48" t="str">
        <f>'Registration Doc Prod-Dist'!B64</f>
        <v>Automobile/Trailer/Motorcycle - without plate year decal</v>
      </c>
      <c r="C16" s="49">
        <f>'Registration Doc Prod-Dist'!E64</f>
        <v>4960000</v>
      </c>
    </row>
    <row r="17" spans="2:3" x14ac:dyDescent="0.25">
      <c r="B17" s="48" t="str">
        <f>'Registration Doc Prod-Dist'!B65</f>
        <v>Off-Road/Snowmobile - with registration decal</v>
      </c>
      <c r="C17" s="49">
        <f>'Registration Doc Prod-Dist'!E65</f>
        <v>104650</v>
      </c>
    </row>
    <row r="18" spans="2:3" ht="15.75" thickBot="1" x14ac:dyDescent="0.3">
      <c r="B18" s="50" t="str">
        <f>'Registration Doc Prod-Dist'!B66</f>
        <v>Watercraft - with registration decal</v>
      </c>
      <c r="C18" s="51">
        <f>'Registration Doc Prod-Dist'!E66</f>
        <v>968500</v>
      </c>
    </row>
    <row r="19" spans="2:3" ht="15.75" thickBot="1" x14ac:dyDescent="0.3">
      <c r="B19" s="42"/>
      <c r="C19" s="46">
        <f>'Registration Doc Prod-Dist'!E67</f>
        <v>19578150</v>
      </c>
    </row>
    <row r="20" spans="2:3" x14ac:dyDescent="0.25">
      <c r="B20" s="42"/>
      <c r="C20" s="64"/>
    </row>
    <row r="21" spans="2:3" ht="15.75" thickBot="1" x14ac:dyDescent="0.3">
      <c r="B21" s="42"/>
      <c r="C21" s="64"/>
    </row>
    <row r="22" spans="2:3" ht="24" thickBot="1" x14ac:dyDescent="0.4">
      <c r="B22" s="54" t="s">
        <v>57</v>
      </c>
      <c r="C22" s="55">
        <f>SUM(C10,C19)</f>
        <v>44874710</v>
      </c>
    </row>
    <row r="23" spans="2:3" x14ac:dyDescent="0.25">
      <c r="B23" s="69" t="s">
        <v>58</v>
      </c>
      <c r="C23" s="64"/>
    </row>
    <row r="24" spans="2:3" ht="15.75" thickBot="1" x14ac:dyDescent="0.3">
      <c r="B24" s="44"/>
      <c r="C24" s="68"/>
    </row>
    <row r="26" spans="2:3" ht="15.75" thickBot="1" x14ac:dyDescent="0.3"/>
    <row r="27" spans="2:3" ht="32.25" thickBot="1" x14ac:dyDescent="0.55000000000000004">
      <c r="B27" s="234" t="s">
        <v>59</v>
      </c>
      <c r="C27" s="235"/>
    </row>
    <row r="28" spans="2:3" x14ac:dyDescent="0.25">
      <c r="B28" s="42"/>
      <c r="C28" s="64"/>
    </row>
    <row r="29" spans="2:3" x14ac:dyDescent="0.25">
      <c r="B29" s="42"/>
      <c r="C29" s="64"/>
    </row>
    <row r="30" spans="2:3" ht="23.25" x14ac:dyDescent="0.35">
      <c r="B30" s="65" t="s">
        <v>60</v>
      </c>
      <c r="C30" s="64"/>
    </row>
    <row r="31" spans="2:3" ht="19.5" thickBot="1" x14ac:dyDescent="0.35">
      <c r="B31" s="66" t="str">
        <f>'Alt License Plate Solution'!B77:D77</f>
        <v>TOTAL PLATE COSTS (2021-27)</v>
      </c>
      <c r="C31" s="64"/>
    </row>
    <row r="32" spans="2:3" ht="15.75" thickBot="1" x14ac:dyDescent="0.3">
      <c r="B32" s="59" t="str">
        <f>'Alt License Plate Solution'!B78</f>
        <v>Plate Type</v>
      </c>
      <c r="C32" s="67" t="str">
        <f>'Alt License Plate Solution'!E78</f>
        <v xml:space="preserve">Total </v>
      </c>
    </row>
    <row r="33" spans="2:3" x14ac:dyDescent="0.25">
      <c r="B33" s="60" t="str">
        <f>'Alt License Plate Solution'!B79</f>
        <v>Passenger Size Plate</v>
      </c>
      <c r="C33" s="61">
        <f>'Alt License Plate Solution'!E79</f>
        <v>28988300</v>
      </c>
    </row>
    <row r="34" spans="2:3" ht="15.75" thickBot="1" x14ac:dyDescent="0.3">
      <c r="B34" s="50" t="str">
        <f>'Alt License Plate Solution'!B80</f>
        <v>Motorcycle</v>
      </c>
      <c r="C34" s="51">
        <f>'Alt License Plate Solution'!E80</f>
        <v>516660</v>
      </c>
    </row>
    <row r="35" spans="2:3" ht="15.75" thickBot="1" x14ac:dyDescent="0.3">
      <c r="B35" s="42"/>
      <c r="C35" s="46">
        <f>'Alt License Plate Solution'!E81</f>
        <v>29504960</v>
      </c>
    </row>
    <row r="36" spans="2:3" x14ac:dyDescent="0.25">
      <c r="B36" s="42"/>
      <c r="C36" s="64"/>
    </row>
    <row r="37" spans="2:3" ht="23.25" x14ac:dyDescent="0.35">
      <c r="B37" s="65" t="s">
        <v>61</v>
      </c>
      <c r="C37" s="64"/>
    </row>
    <row r="38" spans="2:3" ht="19.5" thickBot="1" x14ac:dyDescent="0.35">
      <c r="B38" s="66" t="str">
        <f>'Alt Registration Docs Solution'!B61:F61</f>
        <v>TOTAL REGISTRATION DOCUMENT COSTS (2021-27)</v>
      </c>
      <c r="C38" s="64"/>
    </row>
    <row r="39" spans="2:3" x14ac:dyDescent="0.25">
      <c r="B39" s="52" t="str">
        <f>'Alt Registration Docs Solution'!B62</f>
        <v>Registration Type</v>
      </c>
      <c r="C39" s="58" t="str">
        <f>'Alt Registration Docs Solution'!E62</f>
        <v xml:space="preserve">Total </v>
      </c>
    </row>
    <row r="40" spans="2:3" x14ac:dyDescent="0.25">
      <c r="B40" s="48" t="str">
        <f>'Alt Registration Docs Solution'!B63</f>
        <v>Automobile/Trailer/Motorcycle - with plate year decal</v>
      </c>
      <c r="C40" s="49">
        <f>'Alt Registration Docs Solution'!E63</f>
        <v>0</v>
      </c>
    </row>
    <row r="41" spans="2:3" x14ac:dyDescent="0.25">
      <c r="B41" s="48" t="str">
        <f>'Alt Registration Docs Solution'!B64</f>
        <v>Automobile/Trailer/Motorcycle - without plate year decal</v>
      </c>
      <c r="C41" s="49">
        <f>'Alt Registration Docs Solution'!E64</f>
        <v>0</v>
      </c>
    </row>
    <row r="42" spans="2:3" x14ac:dyDescent="0.25">
      <c r="B42" s="48" t="str">
        <f>'Alt Registration Docs Solution'!B65</f>
        <v>Off-Road/Snowmobile - with registration decal</v>
      </c>
      <c r="C42" s="49">
        <f>'Alt Registration Docs Solution'!E65</f>
        <v>0</v>
      </c>
    </row>
    <row r="43" spans="2:3" ht="15.75" thickBot="1" x14ac:dyDescent="0.3">
      <c r="B43" s="50" t="str">
        <f>'Alt Registration Docs Solution'!B66</f>
        <v>Watercraft - with registration decal</v>
      </c>
      <c r="C43" s="51">
        <f>'Alt Registration Docs Solution'!E66</f>
        <v>0</v>
      </c>
    </row>
    <row r="44" spans="2:3" ht="15.75" thickBot="1" x14ac:dyDescent="0.3">
      <c r="B44" s="42"/>
      <c r="C44" s="46">
        <f>'Alt Registration Docs Solution'!E67</f>
        <v>0</v>
      </c>
    </row>
    <row r="45" spans="2:3" x14ac:dyDescent="0.25">
      <c r="B45" s="42"/>
      <c r="C45" s="64"/>
    </row>
    <row r="46" spans="2:3" ht="24" thickBot="1" x14ac:dyDescent="0.4">
      <c r="B46" s="65" t="s">
        <v>62</v>
      </c>
      <c r="C46" s="64"/>
    </row>
    <row r="47" spans="2:3" ht="15.75" thickBot="1" x14ac:dyDescent="0.3">
      <c r="B47" s="59" t="str">
        <f>'Temporary License Plate'!C6</f>
        <v>Plate Type</v>
      </c>
      <c r="C47" s="67" t="str">
        <f>'Temporary License Plate'!F6</f>
        <v>Total Annual Price</v>
      </c>
    </row>
    <row r="48" spans="2:3" x14ac:dyDescent="0.25">
      <c r="B48" s="62" t="str">
        <f>'Temporary License Plate'!C7</f>
        <v>Temporary PA Serialized</v>
      </c>
      <c r="C48" s="63">
        <f>'Temporary License Plate'!F7</f>
        <v>31000</v>
      </c>
    </row>
    <row r="49" spans="2:4" x14ac:dyDescent="0.25">
      <c r="B49" s="42" t="str">
        <f>'Temporary License Plate'!C8</f>
        <v>Temporary PA Blank</v>
      </c>
      <c r="C49" s="43">
        <f>'Temporary License Plate'!F8</f>
        <v>583000</v>
      </c>
    </row>
    <row r="50" spans="2:4" ht="15.75" thickBot="1" x14ac:dyDescent="0.3">
      <c r="B50" s="44" t="str">
        <f>'Temporary License Plate'!C9</f>
        <v>Temporary MC Serialized</v>
      </c>
      <c r="C50" s="45">
        <f>'Temporary License Plate'!F9</f>
        <v>31000</v>
      </c>
    </row>
    <row r="51" spans="2:4" ht="15.75" thickBot="1" x14ac:dyDescent="0.3">
      <c r="B51" s="42"/>
      <c r="C51" s="46">
        <f>'Temporary License Plate'!F10</f>
        <v>645000</v>
      </c>
      <c r="D51" s="39"/>
    </row>
    <row r="52" spans="2:4" ht="15.75" thickBot="1" x14ac:dyDescent="0.3">
      <c r="B52" s="44"/>
      <c r="C52" s="68"/>
      <c r="D52" s="39"/>
    </row>
    <row r="53" spans="2:4" ht="24" thickBot="1" x14ac:dyDescent="0.4">
      <c r="B53" s="65" t="s">
        <v>83</v>
      </c>
      <c r="C53" s="64"/>
      <c r="D53" s="39"/>
    </row>
    <row r="54" spans="2:4" ht="15.75" thickBot="1" x14ac:dyDescent="0.3">
      <c r="B54" s="59" t="str">
        <f>B47</f>
        <v>Plate Type</v>
      </c>
      <c r="C54" s="67" t="str">
        <f>C47</f>
        <v>Total Annual Price</v>
      </c>
    </row>
    <row r="55" spans="2:4" ht="15.75" thickBot="1" x14ac:dyDescent="0.3">
      <c r="B55" s="62" t="str">
        <f>B48</f>
        <v>Temporary PA Serialized</v>
      </c>
      <c r="C55" s="63">
        <f>'Temporary License Plate'!F26</f>
        <v>13500</v>
      </c>
    </row>
    <row r="56" spans="2:4" ht="15.75" thickBot="1" x14ac:dyDescent="0.3">
      <c r="B56" s="42" t="str">
        <f>B49</f>
        <v>Temporary PA Blank</v>
      </c>
      <c r="C56" s="63">
        <f>'Temporary License Plate'!F27</f>
        <v>275000</v>
      </c>
    </row>
    <row r="57" spans="2:4" ht="15.75" thickBot="1" x14ac:dyDescent="0.3">
      <c r="B57" s="44" t="str">
        <f>B50</f>
        <v>Temporary MC Serialized</v>
      </c>
      <c r="C57" s="63">
        <f>'Temporary License Plate'!F28</f>
        <v>13500</v>
      </c>
    </row>
    <row r="58" spans="2:4" ht="15.75" thickBot="1" x14ac:dyDescent="0.3">
      <c r="B58" s="42"/>
      <c r="C58" s="46">
        <f>'Temporary License Plate'!F29</f>
        <v>302000</v>
      </c>
    </row>
    <row r="59" spans="2:4" ht="15.75" thickBot="1" x14ac:dyDescent="0.3">
      <c r="B59" s="44"/>
      <c r="C59" s="68"/>
    </row>
  </sheetData>
  <mergeCells count="2">
    <mergeCell ref="B2:C2"/>
    <mergeCell ref="B27:C2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License Plate Prod-Dist</vt:lpstr>
      <vt:lpstr>Registration Doc Prod-Dist</vt:lpstr>
      <vt:lpstr>Alt License Plate Solution</vt:lpstr>
      <vt:lpstr>Alt Registration Docs Solution</vt:lpstr>
      <vt:lpstr>Temporary License Plate</vt:lpstr>
      <vt:lpstr>Summary</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Brandon-Friedman, David</dc:creator>
  <cp:keywords/>
  <dc:description/>
  <cp:lastModifiedBy>Todd Lawrence</cp:lastModifiedBy>
  <cp:revision/>
  <cp:lastPrinted>2020-09-14T14:07:42Z</cp:lastPrinted>
  <dcterms:created xsi:type="dcterms:W3CDTF">2020-01-03T13:15:25Z</dcterms:created>
  <dcterms:modified xsi:type="dcterms:W3CDTF">2020-09-14T14:37:21Z</dcterms:modified>
  <cp:category/>
  <cp:contentStatus/>
</cp:coreProperties>
</file>